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E:\"/>
    </mc:Choice>
  </mc:AlternateContent>
  <bookViews>
    <workbookView xWindow="0" yWindow="600" windowWidth="28800" windowHeight="10500" tabRatio="916" firstSheet="6" activeTab="3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r:id="rId28"/>
    <sheet name="Форма 4.2.4 | Т-подкл" sheetId="633"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Т-подкл'!$M$19:$AG$27</definedName>
    <definedName name="checkCell_List06_10_double_date">'Форма 4.2.4 | Т-подкл'!$AH$19:$AH$27</definedName>
    <definedName name="checkCell_List06_10_plata">'Форма 4.2.4 | Т-подкл'!$Z$15:$AA$27</definedName>
    <definedName name="checkCell_List06_10_unique">'Форма 4.2.4 | Т-подкл'!$AI$19:$AI$27</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Т-подкл'!$V$18:$V$27</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Т-подкл'!$N$18:$N$27</definedName>
    <definedName name="flagTS">'Форма 4.2.4 | Т-подкл'!$R$18:$R$27</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Т-подкл'!$AF$19:$AF$27</definedName>
    <definedName name="List06_10_note">'Форма 4.2.4 | Т-подкл'!$AG$19:$AG$27</definedName>
    <definedName name="List06_10_Period">'Форма 4.2.4 | Т-подкл'!$Z$19:$AE$27</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Т-подкл'!$N$19:$AF$27,'Форма 4.2.4 | Т-подкл'!$N$19:$AF$27,'Форма 4.2.4 | Т-подкл'!$N$19:$AF$27</definedName>
    <definedName name="pDel_List06_10_5">'Форма 4.2.4 | Т-подкл'!$K$19:$K$27</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Т-подкл'!$AF$15:$AF$27</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N7" i="633" l="1"/>
  <c r="N8" i="633"/>
  <c r="N9" i="633"/>
  <c r="N10" i="633"/>
  <c r="N18" i="633"/>
  <c r="R18" i="633" s="1"/>
  <c r="Y18" i="633" s="1"/>
  <c r="Z18" i="633" s="1"/>
  <c r="AA18" i="633" s="1"/>
  <c r="AB18" i="633" s="1"/>
  <c r="AC18" i="633" s="1"/>
  <c r="AE18" i="633" s="1"/>
  <c r="AG18" i="633" s="1"/>
  <c r="L19" i="633"/>
  <c r="N19" i="633"/>
  <c r="L20" i="633"/>
  <c r="L21" i="633"/>
  <c r="L22" i="633"/>
  <c r="L23" i="633"/>
  <c r="AA24" i="633"/>
  <c r="AH23" i="633"/>
  <c r="AI23" i="633"/>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H13" i="646"/>
  <c r="H12" i="646"/>
  <c r="H11" i="646"/>
  <c r="H9" i="646"/>
  <c r="H8" i="646"/>
  <c r="H7" i="646"/>
  <c r="H13" i="622"/>
  <c r="H12" i="622"/>
  <c r="H9" i="622"/>
  <c r="H8" i="622"/>
  <c r="H13" i="618"/>
  <c r="H12" i="618"/>
  <c r="H9" i="618"/>
  <c r="H8" i="618"/>
  <c r="R14" i="601"/>
  <c r="R13" i="601"/>
  <c r="R12" i="601"/>
  <c r="P12" i="601"/>
  <c r="F13" i="646"/>
  <c r="F12" i="646"/>
  <c r="F11" i="646"/>
  <c r="F10" i="646"/>
  <c r="F9" i="646"/>
  <c r="F8" i="646"/>
  <c r="M14" i="601"/>
  <c r="M13" i="601"/>
  <c r="M12" i="601"/>
  <c r="O7" i="627" l="1"/>
  <c r="O8" i="627"/>
  <c r="O9" i="627"/>
  <c r="O10" i="627"/>
  <c r="O17" i="627"/>
  <c r="P17" i="627" s="1"/>
  <c r="Q17" i="627" s="1"/>
  <c r="R17" i="627" s="1"/>
  <c r="S17" i="627" s="1"/>
  <c r="U17" i="627" s="1"/>
  <c r="V17" i="627" s="1"/>
  <c r="W17" i="627" s="1"/>
  <c r="Z24" i="627"/>
  <c r="Q25" i="627"/>
  <c r="B3" i="525"/>
  <c r="B2" i="525"/>
  <c r="E3" i="437"/>
  <c r="L23" i="627"/>
  <c r="L19" i="627"/>
  <c r="L21" i="627"/>
  <c r="X24" i="627"/>
  <c r="L20" i="627"/>
  <c r="Y23" i="627"/>
  <c r="L18" i="627"/>
  <c r="L24" i="627"/>
  <c r="O7" i="632" l="1"/>
  <c r="O8" i="632"/>
  <c r="O9" i="632"/>
  <c r="O10" i="632"/>
  <c r="O18" i="632"/>
  <c r="P18" i="632" s="1"/>
  <c r="Q18" i="632" s="1"/>
  <c r="R18" i="632" s="1"/>
  <c r="S18" i="632" s="1"/>
  <c r="T18" i="632" s="1"/>
  <c r="V18" i="632" s="1"/>
  <c r="X18" i="632" s="1"/>
  <c r="R24" i="632"/>
  <c r="L20" i="632"/>
  <c r="Y23" i="632"/>
  <c r="L22" i="632"/>
  <c r="L21" i="632"/>
  <c r="L19" i="632"/>
  <c r="L23"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1" i="642"/>
  <c r="L19" i="642"/>
  <c r="F9" i="643"/>
  <c r="L238" i="471"/>
  <c r="L239" i="471"/>
  <c r="L243" i="471"/>
  <c r="F11" i="643"/>
  <c r="F12" i="643"/>
  <c r="X24" i="642"/>
  <c r="L24" i="642"/>
  <c r="L18" i="642"/>
  <c r="L241" i="471"/>
  <c r="X244" i="471"/>
  <c r="L23" i="642"/>
  <c r="L242" i="471"/>
  <c r="F8" i="643"/>
  <c r="F10" i="643"/>
  <c r="L244" i="471"/>
  <c r="L240" i="471"/>
  <c r="L20" i="642"/>
  <c r="L22" i="642"/>
  <c r="F13"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1" i="640"/>
  <c r="L222" i="471"/>
  <c r="F10" i="641"/>
  <c r="F9" i="641"/>
  <c r="L20" i="640"/>
  <c r="L26" i="640"/>
  <c r="F13" i="641"/>
  <c r="X226" i="471"/>
  <c r="L226" i="471"/>
  <c r="X26" i="640"/>
  <c r="L221" i="471"/>
  <c r="L24" i="640"/>
  <c r="L25" i="640"/>
  <c r="L22" i="640"/>
  <c r="F11" i="641"/>
  <c r="L23" i="640"/>
  <c r="L223" i="471"/>
  <c r="L225" i="471"/>
  <c r="L224" i="471"/>
  <c r="F12" i="641"/>
  <c r="F8" i="641"/>
  <c r="L220"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0" i="628"/>
  <c r="O9" i="628"/>
  <c r="O8" i="628"/>
  <c r="O7" i="628"/>
  <c r="O17" i="630"/>
  <c r="P17" i="630" s="1"/>
  <c r="Q17" i="630" s="1"/>
  <c r="R17" i="630" s="1"/>
  <c r="S17" i="630" s="1"/>
  <c r="U17" i="630" s="1"/>
  <c r="V17" i="630" s="1"/>
  <c r="O10" i="630"/>
  <c r="O9" i="630"/>
  <c r="O8" i="630"/>
  <c r="O7" i="630"/>
  <c r="O10" i="629"/>
  <c r="O9" i="629"/>
  <c r="O8" i="629"/>
  <c r="O7" i="629"/>
  <c r="X167" i="471"/>
  <c r="F9" i="638"/>
  <c r="X55" i="471"/>
  <c r="L181" i="471"/>
  <c r="L52" i="471"/>
  <c r="F11" i="635"/>
  <c r="L120" i="471"/>
  <c r="L110" i="471"/>
  <c r="X73" i="471"/>
  <c r="L103" i="471"/>
  <c r="AC110" i="471"/>
  <c r="L109" i="471"/>
  <c r="F12" i="634"/>
  <c r="F13" i="638"/>
  <c r="L91" i="471"/>
  <c r="F9" i="637"/>
  <c r="L31" i="471"/>
  <c r="Y90" i="471"/>
  <c r="F9" i="635"/>
  <c r="F11" i="636"/>
  <c r="L104" i="471"/>
  <c r="L36" i="471"/>
  <c r="L143" i="471"/>
  <c r="L127" i="471"/>
  <c r="AH197" i="471"/>
  <c r="F12" i="638"/>
  <c r="F13" i="634"/>
  <c r="L50" i="471"/>
  <c r="L193" i="471"/>
  <c r="AC109" i="471"/>
  <c r="L131" i="471"/>
  <c r="F13" i="639"/>
  <c r="F10" i="636"/>
  <c r="F13" i="635"/>
  <c r="F10" i="634"/>
  <c r="L88" i="471"/>
  <c r="Y183" i="471"/>
  <c r="F9" i="634"/>
  <c r="L70" i="471"/>
  <c r="L37" i="471"/>
  <c r="X149" i="471"/>
  <c r="L86" i="471"/>
  <c r="F8" i="635"/>
  <c r="AD108" i="471"/>
  <c r="L197" i="471"/>
  <c r="L182" i="471"/>
  <c r="L106" i="471"/>
  <c r="L148" i="471"/>
  <c r="L166" i="471"/>
  <c r="F11" i="639"/>
  <c r="L72" i="471"/>
  <c r="L53" i="471"/>
  <c r="F13" i="636"/>
  <c r="F9" i="636"/>
  <c r="L180" i="471"/>
  <c r="L167" i="471"/>
  <c r="L67" i="471"/>
  <c r="F9" i="639"/>
  <c r="L73" i="471"/>
  <c r="F12" i="639"/>
  <c r="F8" i="639"/>
  <c r="L49" i="471"/>
  <c r="L183" i="471"/>
  <c r="F8" i="637"/>
  <c r="L33" i="471"/>
  <c r="L144" i="471"/>
  <c r="F13" i="637"/>
  <c r="L108" i="471"/>
  <c r="X37" i="471"/>
  <c r="L68" i="471"/>
  <c r="L149" i="471"/>
  <c r="AC120" i="471"/>
  <c r="L55" i="471"/>
  <c r="L85" i="471"/>
  <c r="L161" i="471"/>
  <c r="L54" i="471"/>
  <c r="Y148" i="471"/>
  <c r="L87" i="471"/>
  <c r="F8" i="636"/>
  <c r="F12" i="635"/>
  <c r="L195" i="471"/>
  <c r="F8" i="638"/>
  <c r="L196" i="471"/>
  <c r="F10" i="637"/>
  <c r="L164" i="471"/>
  <c r="F10" i="635"/>
  <c r="Y166" i="471"/>
  <c r="L90" i="471"/>
  <c r="L34" i="471"/>
  <c r="L126" i="471"/>
  <c r="X131" i="471"/>
  <c r="F12" i="637"/>
  <c r="L163" i="471"/>
  <c r="L146" i="471"/>
  <c r="L32" i="471"/>
  <c r="F11" i="638"/>
  <c r="F10" i="639"/>
  <c r="F11" i="634"/>
  <c r="L125" i="471"/>
  <c r="F10" i="638"/>
  <c r="F8" i="634"/>
  <c r="L179" i="471"/>
  <c r="L35" i="471"/>
  <c r="L194" i="471"/>
  <c r="L69" i="471"/>
  <c r="L128" i="471"/>
  <c r="L145" i="471"/>
  <c r="L165" i="471"/>
  <c r="F11" i="637"/>
  <c r="L130" i="471"/>
  <c r="X91" i="471"/>
  <c r="Y130" i="471"/>
  <c r="F12" i="636"/>
  <c r="L105" i="471"/>
  <c r="L51" i="471"/>
  <c r="L71" i="471"/>
  <c r="L16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22" i="625"/>
  <c r="L18" i="624"/>
  <c r="L19" i="624"/>
  <c r="X26" i="626"/>
  <c r="L19" i="625"/>
  <c r="L24" i="626"/>
  <c r="L20" i="625"/>
  <c r="L18" i="625"/>
  <c r="L21" i="624"/>
  <c r="L23" i="624"/>
  <c r="L25" i="626"/>
  <c r="L20" i="624"/>
  <c r="L22" i="626"/>
  <c r="L23" i="626"/>
  <c r="L21" i="625"/>
  <c r="L24" i="625"/>
  <c r="L26" i="626"/>
  <c r="L20" i="626"/>
  <c r="X24" i="624"/>
  <c r="L22" i="624"/>
  <c r="L24" i="624"/>
  <c r="L23" i="625"/>
  <c r="L21" i="626"/>
  <c r="V19" i="626" l="1"/>
  <c r="W19" i="626" s="1"/>
  <c r="V17" i="625"/>
  <c r="W17" i="625" s="1"/>
  <c r="V17" i="624"/>
  <c r="W17" i="624" s="1"/>
  <c r="Q25" i="631"/>
  <c r="Z24" i="631"/>
  <c r="AA23" i="631"/>
  <c r="O17" i="631"/>
  <c r="P17" i="631" s="1"/>
  <c r="Q17" i="631" s="1"/>
  <c r="R17" i="631" s="1"/>
  <c r="S17" i="631" s="1"/>
  <c r="Q25" i="630"/>
  <c r="Z24" i="630"/>
  <c r="W17" i="630"/>
  <c r="Y23" i="630"/>
  <c r="L23" i="631"/>
  <c r="L18" i="630"/>
  <c r="L23" i="630"/>
  <c r="L20" i="631"/>
  <c r="L19" i="630"/>
  <c r="L24" i="630"/>
  <c r="X24" i="631"/>
  <c r="L24" i="631"/>
  <c r="L21" i="631"/>
  <c r="Y23" i="631"/>
  <c r="L20" i="630"/>
  <c r="L19" i="631"/>
  <c r="X24" i="630"/>
  <c r="L21" i="630"/>
  <c r="L22" i="631"/>
  <c r="L18" i="631"/>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AC24" i="628"/>
  <c r="L18" i="629"/>
  <c r="X24" i="629"/>
  <c r="Y23" i="629"/>
  <c r="L23" i="628"/>
  <c r="L23" i="629"/>
  <c r="L25" i="628"/>
  <c r="L21" i="628"/>
  <c r="L20" i="629"/>
  <c r="L20" i="628"/>
  <c r="L18" i="628"/>
  <c r="L21" i="629"/>
  <c r="E2" i="437"/>
  <c r="L24" i="629"/>
  <c r="AC25" i="628"/>
  <c r="L19" i="628"/>
  <c r="L19" i="629"/>
  <c r="L24" i="628"/>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8"/>
  <c r="F339" i="471"/>
  <c r="F12" i="614"/>
  <c r="F13" i="616"/>
  <c r="F8" i="622"/>
  <c r="F9" i="617"/>
  <c r="F8" i="617"/>
  <c r="F9" i="622"/>
  <c r="F13" i="622"/>
  <c r="F9" i="616"/>
  <c r="F12" i="616"/>
  <c r="F10" i="617"/>
  <c r="F11" i="614"/>
  <c r="F9" i="618"/>
  <c r="F13" i="617"/>
  <c r="F341" i="471"/>
  <c r="F338" i="471"/>
  <c r="F12" i="618"/>
  <c r="F8" i="614"/>
  <c r="F11" i="616"/>
  <c r="F340" i="471"/>
  <c r="F11" i="617"/>
  <c r="F8" i="618"/>
  <c r="M307" i="471"/>
  <c r="F11" i="622"/>
  <c r="F12" i="622"/>
  <c r="F10" i="618"/>
  <c r="F12" i="617"/>
  <c r="F9" i="614"/>
  <c r="M302" i="471"/>
  <c r="F10" i="616"/>
  <c r="F8" i="616"/>
  <c r="F13" i="614"/>
  <c r="M297" i="471"/>
  <c r="F10" i="622"/>
  <c r="F337" i="471"/>
  <c r="F11" i="618"/>
  <c r="F10" i="614"/>
  <c r="F342" i="471"/>
</calcChain>
</file>

<file path=xl/sharedStrings.xml><?xml version="1.0" encoding="utf-8"?>
<sst xmlns="http://schemas.openxmlformats.org/spreadsheetml/2006/main" count="2505" uniqueCount="1002">
  <si>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</si>
  <si>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</si>
  <si>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</si>
  <si>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</si>
  <si>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</si>
  <si>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</si>
  <si>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</si>
  <si>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</si>
  <si>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</si>
  <si>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</si>
  <si>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</si>
  <si>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</si>
  <si>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</si>
  <si>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</si>
  <si>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</si>
  <si>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</si>
  <si>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</si>
  <si>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</si>
  <si>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</si>
  <si>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</si>
  <si>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</si>
  <si>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</si>
  <si>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</si>
  <si>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</si>
  <si>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</si>
  <si>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</si>
  <si>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</si>
  <si>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</si>
  <si>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</si>
  <si>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</si>
  <si>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</si>
  <si>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</si>
  <si>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</si>
  <si>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</si>
  <si>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</si>
  <si>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</si>
  <si>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</si>
  <si>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</si>
  <si>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</si>
  <si>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</si>
  <si>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</si>
  <si>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</si>
  <si>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</si>
  <si>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</si>
  <si>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</si>
  <si>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</si>
  <si>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</si>
  <si>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</si>
  <si>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</si>
  <si>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</si>
  <si>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</si>
  <si>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</si>
  <si>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</si>
  <si>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</si>
  <si>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</si>
  <si>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</si>
  <si>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</si>
  <si>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</si>
  <si>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</si>
  <si>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</si>
  <si>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</si>
  <si>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</si>
  <si>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</si>
  <si>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</si>
  <si>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</si>
  <si>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</si>
  <si>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</si>
  <si>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</si>
  <si>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</si>
  <si>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</si>
  <si>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</si>
  <si>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</si>
  <si>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</si>
  <si>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</si>
  <si>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</si>
  <si>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</si>
  <si>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</si>
  <si>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</si>
  <si>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</si>
  <si>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</si>
  <si>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</si>
  <si>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</si>
  <si>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</si>
  <si>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</si>
  <si>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</si>
  <si>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</si>
  <si>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</si>
  <si>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</si>
  <si>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</si>
  <si>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</si>
  <si>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</si>
  <si>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</si>
  <si>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</si>
  <si>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</si>
  <si>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</si>
  <si>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</si>
  <si>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</si>
  <si>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</si>
  <si>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</si>
  <si>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</si>
  <si>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</si>
  <si>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</si>
  <si>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</si>
  <si>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</si>
  <si>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</si>
  <si>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</si>
  <si>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</si>
  <si>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</si>
  <si>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</si>
  <si>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</si>
  <si>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</si>
  <si>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</si>
  <si>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</si>
  <si>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</si>
  <si>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</si>
  <si>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</si>
  <si>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</si>
  <si>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</si>
  <si>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</si>
  <si>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</si>
  <si>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</si>
  <si>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</si>
  <si>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</si>
  <si>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</si>
  <si>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</si>
  <si>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</si>
  <si>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</si>
  <si>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</si>
  <si>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</si>
  <si>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</si>
  <si>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</si>
  <si>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</si>
  <si>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</si>
  <si>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</si>
  <si>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</si>
  <si>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</si>
  <si>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</si>
  <si>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</si>
  <si>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</si>
  <si>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</si>
  <si>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</si>
  <si>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</si>
  <si>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</si>
  <si>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</si>
  <si>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</si>
  <si>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</si>
  <si>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</si>
  <si>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</si>
  <si>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</si>
  <si>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</si>
  <si>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</si>
  <si>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</si>
  <si>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</si>
  <si>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</si>
  <si>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</si>
  <si>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</si>
  <si>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</si>
  <si>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</si>
  <si>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</si>
  <si>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</si>
  <si>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</si>
  <si>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</si>
  <si>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</si>
  <si>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</si>
  <si>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</si>
  <si>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</si>
  <si>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</si>
  <si>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</si>
  <si>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</si>
  <si>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</si>
  <si>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</si>
  <si>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</si>
  <si>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</si>
  <si>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</si>
  <si>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</si>
  <si>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</si>
  <si>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</si>
  <si>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</si>
  <si>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</si>
  <si>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</si>
  <si>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</si>
  <si>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</si>
  <si>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</si>
  <si>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</si>
  <si>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</si>
  <si>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</si>
  <si>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</si>
  <si>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</si>
  <si>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</si>
  <si>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</si>
  <si>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</si>
  <si>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</si>
  <si>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</si>
  <si>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</si>
  <si>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</si>
  <si>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</si>
  <si>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</si>
  <si>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</si>
  <si>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</si>
  <si>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</si>
  <si>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</si>
  <si>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</si>
  <si>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</si>
  <si>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</si>
  <si>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</si>
  <si>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</si>
  <si>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</si>
  <si>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</si>
  <si>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</si>
  <si>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</si>
  <si>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</si>
  <si>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</si>
  <si>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</si>
  <si>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</si>
  <si>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</si>
  <si>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</si>
  <si>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</si>
  <si>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</si>
  <si>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</si>
  <si>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</si>
  <si>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</si>
  <si>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</si>
  <si>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</si>
  <si>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</si>
  <si>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</si>
  <si>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</si>
  <si>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</si>
  <si>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</si>
  <si>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</si>
  <si>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</si>
  <si>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</si>
  <si>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</si>
  <si>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</si>
  <si>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</si>
  <si>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</si>
  <si>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</si>
  <si>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</si>
  <si>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</si>
  <si>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</si>
  <si>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</si>
  <si>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</si>
  <si>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</si>
  <si>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</si>
  <si>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</si>
  <si>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</si>
  <si>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</si>
  <si>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</si>
  <si>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</si>
  <si>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</si>
  <si>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</si>
  <si>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</si>
  <si>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</si>
  <si>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</si>
  <si>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</si>
  <si>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</si>
  <si>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</si>
  <si>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</si>
  <si>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</si>
  <si>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</si>
  <si>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</si>
  <si>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</si>
  <si>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</si>
  <si>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</si>
  <si>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</si>
  <si>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</si>
  <si>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</si>
  <si>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</si>
  <si>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</si>
  <si>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</si>
  <si>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</si>
  <si>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</si>
  <si>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</si>
  <si>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</si>
  <si>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</si>
  <si>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</si>
  <si>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</si>
  <si>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</si>
  <si>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</si>
  <si>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</si>
  <si>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</si>
  <si>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</si>
  <si>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</si>
  <si>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</si>
  <si>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</si>
  <si>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</si>
  <si>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</si>
  <si>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</si>
  <si>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</si>
  <si>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</si>
  <si>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</si>
  <si>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</si>
  <si>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</si>
  <si>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</si>
  <si>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</si>
  <si>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</si>
  <si>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</si>
  <si>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</si>
  <si>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</si>
  <si>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</si>
  <si>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</si>
  <si>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</si>
  <si>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</si>
  <si>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</si>
  <si>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</si>
  <si>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</si>
  <si>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</si>
  <si>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</si>
  <si>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</si>
  <si>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</si>
  <si>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</si>
  <si>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</si>
  <si>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</si>
  <si>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</si>
  <si>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</si>
  <si>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</si>
  <si>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</si>
  <si>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</si>
  <si>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</si>
  <si>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</si>
  <si>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</si>
  <si>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</si>
  <si>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</si>
  <si>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</si>
  <si>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</si>
  <si>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</si>
  <si>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</si>
  <si>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</si>
  <si>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</si>
  <si>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</si>
  <si>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</si>
  <si>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</si>
  <si>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</si>
  <si>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</si>
  <si>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</si>
  <si>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</si>
  <si>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</si>
  <si>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</si>
  <si>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</si>
  <si>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</si>
  <si>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</si>
  <si>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</si>
  <si>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</si>
  <si>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</si>
  <si>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</si>
  <si>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</si>
  <si>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</si>
  <si>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</si>
  <si>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</si>
  <si>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</si>
  <si>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</si>
  <si>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</si>
  <si>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</si>
  <si>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</si>
  <si>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</si>
  <si>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</si>
  <si>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</si>
  <si>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</si>
  <si>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</si>
  <si>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</si>
  <si>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</si>
  <si>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</si>
  <si>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</si>
  <si>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</si>
  <si>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</si>
  <si>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</si>
  <si>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</si>
  <si>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</si>
  <si>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</si>
  <si>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</si>
  <si>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</si>
  <si>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</si>
  <si>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</si>
  <si>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</si>
  <si>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</si>
  <si>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</si>
  <si>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</si>
  <si>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</si>
  <si>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</si>
  <si>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</si>
  <si>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</si>
  <si>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</si>
  <si>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</si>
  <si>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</si>
  <si>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</si>
  <si>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</si>
  <si>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</si>
  <si>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</si>
  <si>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</si>
  <si>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</si>
  <si>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</si>
  <si>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</si>
  <si>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</si>
  <si>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</si>
  <si>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</si>
  <si>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</si>
  <si>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</si>
  <si>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</si>
  <si>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</si>
  <si>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</si>
  <si>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</si>
  <si>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</si>
  <si>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</si>
  <si>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</si>
  <si>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</si>
  <si>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</si>
  <si>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</si>
  <si>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</si>
  <si>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</si>
  <si>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</si>
  <si>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</si>
  <si>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</si>
  <si>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</si>
  <si>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</si>
  <si>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</si>
  <si>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</si>
  <si>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</si>
  <si>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</si>
  <si>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</si>
  <si>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</si>
  <si>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</si>
  <si>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</si>
  <si>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</si>
  <si>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</si>
  <si>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</si>
  <si>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</si>
  <si>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</si>
  <si>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</si>
  <si>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</si>
  <si>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</si>
  <si>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</si>
  <si>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</si>
  <si>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</si>
  <si>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</si>
  <si>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</si>
  <si>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</si>
  <si>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</si>
  <si>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</si>
  <si>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</si>
  <si>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</si>
  <si>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</si>
  <si>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</si>
  <si>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</si>
  <si>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</si>
  <si>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</si>
  <si>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</si>
  <si>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</si>
  <si>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</si>
  <si>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</si>
  <si>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</si>
  <si>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</si>
  <si>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</si>
  <si>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</si>
  <si>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</si>
  <si>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</si>
  <si>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</si>
  <si>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</si>
  <si>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</si>
  <si>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</si>
  <si>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</si>
  <si>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</si>
  <si>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</si>
  <si>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</si>
  <si>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</si>
  <si>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</si>
  <si>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</si>
  <si>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</si>
  <si>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</si>
  <si>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</si>
  <si>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</si>
  <si>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</si>
  <si>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</si>
  <si>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</si>
  <si>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</si>
  <si>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</si>
  <si>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</si>
  <si>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</si>
  <si>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</si>
  <si>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</si>
  <si>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</si>
  <si>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</si>
  <si>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</si>
  <si>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</si>
  <si>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</si>
  <si>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</si>
  <si>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</si>
  <si>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</si>
  <si>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</si>
  <si>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</si>
  <si>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</si>
  <si>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</si>
  <si>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</si>
  <si>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</si>
  <si>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</si>
  <si>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</si>
  <si>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</si>
  <si>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</si>
  <si>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</si>
  <si>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</si>
  <si>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</si>
  <si>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</si>
  <si>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</si>
  <si>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</si>
  <si>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</si>
  <si>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</si>
  <si>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</si>
  <si>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</si>
  <si>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</si>
  <si>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</si>
  <si>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</si>
  <si>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</si>
  <si>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</si>
  <si>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</si>
  <si>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</si>
  <si>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</si>
  <si>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</si>
  <si>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</si>
  <si>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</si>
  <si>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</si>
  <si>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</si>
  <si>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</si>
  <si>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</si>
  <si>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</si>
  <si>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</si>
  <si>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</si>
  <si>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</si>
  <si>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</si>
  <si>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</si>
  <si>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</si>
  <si>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</si>
  <si>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</si>
  <si>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</si>
  <si>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</si>
  <si>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</si>
  <si>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</si>
  <si>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</si>
  <si>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</si>
  <si>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</si>
  <si>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</si>
  <si>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</si>
  <si>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</si>
  <si>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</si>
  <si>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</si>
  <si>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</si>
  <si>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</si>
  <si>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</si>
  <si>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</si>
  <si>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</si>
  <si>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</si>
  <si>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</si>
  <si>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</si>
  <si>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</si>
  <si>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</si>
  <si>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</si>
  <si>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</si>
  <si>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</si>
  <si>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</si>
  <si>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</si>
  <si>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</si>
  <si>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</si>
  <si>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</si>
  <si>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</si>
  <si>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</si>
  <si>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</si>
  <si>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</si>
  <si>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</si>
  <si>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</si>
  <si>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</si>
  <si>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</si>
  <si>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</si>
  <si>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</si>
  <si>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</si>
  <si>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</si>
  <si>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</si>
  <si>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</si>
  <si>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</si>
  <si>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</si>
  <si>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</si>
  <si>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</si>
  <si>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</si>
  <si>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</si>
  <si>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</si>
  <si>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</si>
  <si>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</si>
  <si>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</si>
  <si>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</si>
  <si>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</si>
  <si>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</si>
  <si>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</si>
  <si>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</si>
  <si>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</si>
  <si>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</si>
  <si>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</si>
  <si>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</si>
  <si>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</si>
  <si>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</si>
  <si>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</si>
  <si>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</si>
  <si>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</si>
  <si>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</si>
  <si>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</si>
  <si>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</si>
  <si>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</si>
  <si>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</si>
  <si>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</si>
  <si>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</si>
  <si>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</si>
  <si>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</si>
  <si>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</si>
  <si>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</si>
  <si>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</si>
  <si>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</si>
  <si>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</si>
  <si>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</si>
  <si>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</si>
  <si>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</si>
  <si>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</si>
  <si>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</si>
  <si>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</si>
  <si>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</si>
  <si>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</si>
  <si>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</si>
  <si>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</si>
  <si>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</si>
  <si>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</si>
  <si>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</si>
  <si>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</si>
  <si>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</si>
  <si>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</si>
  <si>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</si>
  <si>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</si>
  <si>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</si>
  <si>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</si>
  <si>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</si>
  <si>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</si>
  <si>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</si>
  <si>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</si>
  <si>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</si>
  <si>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</si>
  <si>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</si>
  <si>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</si>
  <si>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</si>
  <si>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</si>
  <si>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</si>
  <si>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</si>
  <si>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</si>
  <si>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</si>
  <si>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</si>
  <si>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</si>
  <si>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</si>
  <si>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</si>
  <si>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</si>
  <si>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</si>
  <si>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</si>
  <si>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</si>
  <si>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</si>
  <si>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</si>
  <si>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</si>
  <si>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</si>
  <si>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</si>
  <si>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</si>
  <si>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</si>
  <si>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</si>
  <si>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</si>
  <si>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</si>
  <si>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</si>
  <si>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</si>
  <si>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</si>
  <si>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</si>
  <si>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</si>
  <si>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</si>
  <si>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</si>
  <si>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</si>
  <si>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</si>
  <si>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</si>
  <si>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</si>
  <si>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</si>
  <si>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</si>
  <si>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</si>
  <si>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</si>
  <si>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</si>
  <si>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</si>
  <si>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</si>
  <si>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</si>
  <si>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</si>
  <si>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</si>
  <si>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</si>
  <si>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</si>
  <si>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</si>
  <si>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</si>
  <si>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</si>
  <si>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</si>
  <si>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</si>
  <si>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</si>
  <si>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</si>
  <si>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</si>
  <si>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</si>
  <si>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</si>
  <si>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</si>
  <si>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</si>
  <si>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</si>
  <si>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</si>
  <si>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</si>
  <si>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</si>
  <si>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</si>
  <si>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</si>
  <si>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</si>
  <si>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</si>
  <si>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</si>
  <si>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</si>
  <si>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</si>
  <si>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</si>
  <si>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</si>
  <si>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</si>
  <si>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</si>
  <si>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</si>
  <si>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</si>
  <si>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</si>
  <si>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</si>
  <si>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</si>
  <si>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</si>
  <si>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</si>
  <si>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</si>
  <si>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</si>
  <si>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</si>
  <si>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</si>
  <si>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</si>
  <si>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</si>
  <si>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</si>
  <si>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</si>
  <si>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</si>
  <si>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</si>
  <si>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</si>
  <si>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</si>
  <si>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</si>
  <si>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</si>
  <si>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</si>
  <si>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</si>
  <si>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</si>
  <si>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</si>
  <si>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</si>
  <si>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</si>
  <si>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</si>
  <si>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</si>
  <si>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</si>
  <si>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</si>
  <si>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</si>
  <si>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</si>
  <si>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</si>
  <si>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</si>
  <si>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</si>
  <si>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</si>
  <si>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</si>
  <si>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</si>
  <si>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</si>
  <si>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</si>
  <si>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</si>
  <si>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</si>
  <si>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</si>
  <si>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</si>
  <si>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</si>
  <si>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</si>
  <si>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</si>
  <si>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</si>
  <si>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</si>
  <si>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</si>
  <si>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</si>
  <si>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</si>
  <si>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</si>
  <si>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</si>
  <si>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</si>
  <si>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</si>
  <si>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</si>
  <si>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</si>
  <si>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</si>
  <si>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</si>
  <si>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</si>
  <si>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20.12.2021</t>
  </si>
  <si>
    <t>Большесельский муниципальный район</t>
  </si>
  <si>
    <t>78603000</t>
  </si>
  <si>
    <t>Благовещенское сельское поселение</t>
  </si>
  <si>
    <t>78603411</t>
  </si>
  <si>
    <t>Большесельское сельское поселение</t>
  </si>
  <si>
    <t>78603422</t>
  </si>
  <si>
    <t>Вареговское сельское поселение</t>
  </si>
  <si>
    <t>78603427</t>
  </si>
  <si>
    <t>Борисоглебский муниципальный район</t>
  </si>
  <si>
    <t>78606000</t>
  </si>
  <si>
    <t>Андреевское сельское поселение</t>
  </si>
  <si>
    <t>78606422</t>
  </si>
  <si>
    <t>Борисоглебское сельское поселение</t>
  </si>
  <si>
    <t>78606407</t>
  </si>
  <si>
    <t>Вощажниковское сельское поселение</t>
  </si>
  <si>
    <t>78606410</t>
  </si>
  <si>
    <t>Высоковское сельское поселение</t>
  </si>
  <si>
    <t>78606415</t>
  </si>
  <si>
    <t>Инальцинское сельское поселение</t>
  </si>
  <si>
    <t>78606405</t>
  </si>
  <si>
    <t>Брейтовский муниципальный район</t>
  </si>
  <si>
    <t>78609000</t>
  </si>
  <si>
    <t>Брейтовское сельское поселение</t>
  </si>
  <si>
    <t>78609411</t>
  </si>
  <si>
    <t>Гореловское сельское поселение</t>
  </si>
  <si>
    <t>78609422</t>
  </si>
  <si>
    <t>Прозоровское сельское поселение</t>
  </si>
  <si>
    <t>78609433</t>
  </si>
  <si>
    <t>Гаврилов-Ямский муниципальный район</t>
  </si>
  <si>
    <t>78612000</t>
  </si>
  <si>
    <t>Великосельское сельское поселение</t>
  </si>
  <si>
    <t>78612405</t>
  </si>
  <si>
    <t>Городское поселение г. Гаврилов-Ям</t>
  </si>
  <si>
    <t>78612101</t>
  </si>
  <si>
    <t>Заячье-Холмское сельское поселение</t>
  </si>
  <si>
    <t>78612477</t>
  </si>
  <si>
    <t>Митинское сельское поселение</t>
  </si>
  <si>
    <t>78612450</t>
  </si>
  <si>
    <t>Шопшинское сельское поселение</t>
  </si>
  <si>
    <t>78612490</t>
  </si>
  <si>
    <t>Даниловский муниципальный район</t>
  </si>
  <si>
    <t>78615000</t>
  </si>
  <si>
    <t>Городское поселение г. Данилов</t>
  </si>
  <si>
    <t>78615101</t>
  </si>
  <si>
    <t>Даниловское сельское поселение</t>
  </si>
  <si>
    <t>78615435</t>
  </si>
  <si>
    <t>Дмитриевское сельское поселение</t>
  </si>
  <si>
    <t>78615420</t>
  </si>
  <si>
    <t>Середское сельское поселение</t>
  </si>
  <si>
    <t>78615470</t>
  </si>
  <si>
    <t>Любимский муниципальный район</t>
  </si>
  <si>
    <t>78618000</t>
  </si>
  <si>
    <t>Воскресенское сельское поселение</t>
  </si>
  <si>
    <t>78618405</t>
  </si>
  <si>
    <t>Городское поселение г. Любим</t>
  </si>
  <si>
    <t>78618101</t>
  </si>
  <si>
    <t>Ермаковское сельское поселение</t>
  </si>
  <si>
    <t>78618410</t>
  </si>
  <si>
    <t>Осецкое сельское поселение</t>
  </si>
  <si>
    <t>78618433</t>
  </si>
  <si>
    <t>Мышкинский муниципальный район</t>
  </si>
  <si>
    <t>78621000</t>
  </si>
  <si>
    <t>Городское поселение г. Мышкин</t>
  </si>
  <si>
    <t>78621101</t>
  </si>
  <si>
    <t>Охотинское сельское поселение</t>
  </si>
  <si>
    <t>78621430</t>
  </si>
  <si>
    <t>Приволжское сельское поселение</t>
  </si>
  <si>
    <t>78621415</t>
  </si>
  <si>
    <t>Некоузский муниципальный район</t>
  </si>
  <si>
    <t>78623000</t>
  </si>
  <si>
    <t>Веретейское сельское поселение</t>
  </si>
  <si>
    <t>78623404</t>
  </si>
  <si>
    <t>Волжское сельское поселение</t>
  </si>
  <si>
    <t>78623406</t>
  </si>
  <si>
    <t>Некоузское сельское поселение</t>
  </si>
  <si>
    <t>78623415</t>
  </si>
  <si>
    <t>Октябрьское сельское поселение</t>
  </si>
  <si>
    <t>78623427</t>
  </si>
  <si>
    <t>Некрасовский муниципальный район</t>
  </si>
  <si>
    <t>78626000</t>
  </si>
  <si>
    <t>Бурмакино сельское поселение</t>
  </si>
  <si>
    <t>78626409</t>
  </si>
  <si>
    <t>Красный Профинтерн сельское поселение</t>
  </si>
  <si>
    <t>78626444</t>
  </si>
  <si>
    <t>Некрасовское сельское поселение</t>
  </si>
  <si>
    <t>78626457</t>
  </si>
  <si>
    <t>Первомайский муниципальный район</t>
  </si>
  <si>
    <t>78629000</t>
  </si>
  <si>
    <t>Городское поселение п.Пречистое</t>
  </si>
  <si>
    <t>78629151</t>
  </si>
  <si>
    <t>Кукобойское сельское поселение</t>
  </si>
  <si>
    <t>78629435</t>
  </si>
  <si>
    <t>Пречистенское сельское поселение</t>
  </si>
  <si>
    <t>78629450</t>
  </si>
  <si>
    <t>Пошехонский муниципальный район</t>
  </si>
  <si>
    <t>78634000</t>
  </si>
  <si>
    <t>Белосельское сельское поселение</t>
  </si>
  <si>
    <t>78634404</t>
  </si>
  <si>
    <t>Городское поселение Пошехонье</t>
  </si>
  <si>
    <t>78634101</t>
  </si>
  <si>
    <t>78634428</t>
  </si>
  <si>
    <t>Кременевское сельское поселение</t>
  </si>
  <si>
    <t>78634460</t>
  </si>
  <si>
    <t>Пригородное сельское поселение</t>
  </si>
  <si>
    <t>78634436</t>
  </si>
  <si>
    <t>Ростовский муниципальный район</t>
  </si>
  <si>
    <t>78637000</t>
  </si>
  <si>
    <t>Городское поселение г.Ростов</t>
  </si>
  <si>
    <t>78637101</t>
  </si>
  <si>
    <t>Ишня сельское поселение</t>
  </si>
  <si>
    <t>78637412</t>
  </si>
  <si>
    <t>Петровское сельское поселение</t>
  </si>
  <si>
    <t>78637441</t>
  </si>
  <si>
    <t>Поречье-Рыбное сельское поселение</t>
  </si>
  <si>
    <t>78637442</t>
  </si>
  <si>
    <t>Семибратово сельское поселение</t>
  </si>
  <si>
    <t>78637447</t>
  </si>
  <si>
    <t>Рыбинский муниципальный район</t>
  </si>
  <si>
    <t>78640000</t>
  </si>
  <si>
    <t>Арефинское сельское поселение</t>
  </si>
  <si>
    <t>78640410</t>
  </si>
  <si>
    <t>78640415</t>
  </si>
  <si>
    <t>Глебовское сельское поселение</t>
  </si>
  <si>
    <t>78640443</t>
  </si>
  <si>
    <t>Городское поселение Песочное</t>
  </si>
  <si>
    <t>78640455</t>
  </si>
  <si>
    <t>Каменниковское сельское поселение</t>
  </si>
  <si>
    <t>78640425</t>
  </si>
  <si>
    <t>Назаровское сельское поселение</t>
  </si>
  <si>
    <t>78640430</t>
  </si>
  <si>
    <t>Огарковское сельское поселение</t>
  </si>
  <si>
    <t>78640440</t>
  </si>
  <si>
    <t>78640420</t>
  </si>
  <si>
    <t>Покровское сельское поселение</t>
  </si>
  <si>
    <t>78640435</t>
  </si>
  <si>
    <t>Судоверфское сельское поселение</t>
  </si>
  <si>
    <t>78640452</t>
  </si>
  <si>
    <t>Тихменевское сельское поселение</t>
  </si>
  <si>
    <t>78640447</t>
  </si>
  <si>
    <t>Тутаевский муниципальный район</t>
  </si>
  <si>
    <t>78643000</t>
  </si>
  <si>
    <t>Артемьевское сельское поселение</t>
  </si>
  <si>
    <t>78643405</t>
  </si>
  <si>
    <t>Городское поселение г.Тутаев</t>
  </si>
  <si>
    <t>78643101</t>
  </si>
  <si>
    <t>Константиновское сельское поселение</t>
  </si>
  <si>
    <t>78643420</t>
  </si>
  <si>
    <t>Левобережное сельское поселение</t>
  </si>
  <si>
    <t>78643460</t>
  </si>
  <si>
    <t>Чебаковское сельское поселение</t>
  </si>
  <si>
    <t>78643450</t>
  </si>
  <si>
    <t>Угличский муниципальный район</t>
  </si>
  <si>
    <t>78646000</t>
  </si>
  <si>
    <t>Головинское сельское поселение</t>
  </si>
  <si>
    <t>78646440</t>
  </si>
  <si>
    <t>Городское поселение г.Углич</t>
  </si>
  <si>
    <t>78646101</t>
  </si>
  <si>
    <t>Ильинское сельское поселение</t>
  </si>
  <si>
    <t>78646420</t>
  </si>
  <si>
    <t>Отрадновское сельское поселение</t>
  </si>
  <si>
    <t>78646475</t>
  </si>
  <si>
    <t>Слободское сельское поселение</t>
  </si>
  <si>
    <t>78646410</t>
  </si>
  <si>
    <t>Улейминское сельское поселение</t>
  </si>
  <si>
    <t>78646480</t>
  </si>
  <si>
    <t>Ярославский муниципальный район</t>
  </si>
  <si>
    <t>78650000</t>
  </si>
  <si>
    <t>Городское поселение п. Лесная Поляна</t>
  </si>
  <si>
    <t>78650155</t>
  </si>
  <si>
    <t>Заволжское сельское поселение</t>
  </si>
  <si>
    <t>78650410</t>
  </si>
  <si>
    <t>Ивняковское сельское поселение</t>
  </si>
  <si>
    <t>78650455</t>
  </si>
  <si>
    <t>Карабихское сельское поселение</t>
  </si>
  <si>
    <t>78650430</t>
  </si>
  <si>
    <t>Кузнечихинское сельское поселение</t>
  </si>
  <si>
    <t>78650435</t>
  </si>
  <si>
    <t>Курбское сельское поселение</t>
  </si>
  <si>
    <t>78650440</t>
  </si>
  <si>
    <t>78650470</t>
  </si>
  <si>
    <t>Туношенское сельское поселение</t>
  </si>
  <si>
    <t>78650495</t>
  </si>
  <si>
    <t>город Переславль-Залесский</t>
  </si>
  <si>
    <t>78705000</t>
  </si>
  <si>
    <t>город Рыбинск</t>
  </si>
  <si>
    <t>78715000</t>
  </si>
  <si>
    <t>город Ярославль</t>
  </si>
  <si>
    <t>78701000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</si>
  <si>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</si>
  <si>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</si>
  <si>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</si>
  <si>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</si>
  <si>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</si>
  <si>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</si>
  <si>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</si>
  <si>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</si>
  <si>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</si>
  <si>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</si>
  <si>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</si>
  <si>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</si>
  <si>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</si>
  <si>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</si>
  <si>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</si>
  <si>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</si>
  <si>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01.01.2022</t>
  </si>
  <si>
    <t>31.12.2022</t>
  </si>
  <si>
    <t>761001001</t>
  </si>
  <si>
    <t>ООО "Рыбинская генерация"</t>
  </si>
  <si>
    <t>4401158338</t>
  </si>
  <si>
    <t>ДЖКХЭиРТ ЯО</t>
  </si>
  <si>
    <t>09.12.2021</t>
  </si>
  <si>
    <t>169-п/ст</t>
  </si>
  <si>
    <t>https://www.yarregion.ru/depts/dtert/tmpPages/prikaz.aspx</t>
  </si>
  <si>
    <t>152930, Ярославская область, Рыбинский р-н, город Рыбинск, территория Юго-западная промышленная зона, д. 3, каб. 301</t>
  </si>
  <si>
    <t>Потехин Алексей Сергеевич</t>
  </si>
  <si>
    <t>Меньшикова Марина Анатольевна</t>
  </si>
  <si>
    <t>Заместитель начальника ФЭУ</t>
  </si>
  <si>
    <t>(4855) 203-642</t>
  </si>
  <si>
    <t>MenshikovaMA@r-gen.ru</t>
  </si>
  <si>
    <t>город Рыбинск, город Рыбинск (78715000);</t>
  </si>
  <si>
    <t>Плата за подключение (технологическое присоединение) к системе теплоснабжения в расчёте на единицу мощности подключаемой тепловой нагрузки</t>
  </si>
  <si>
    <t>плата за подключение (технологическое присоединение) к системе теплоснабжения в расчёте на единицу мощности подключаемой тепловой нагрузки</t>
  </si>
  <si>
    <t>https://portal.eias.ru/Portal/DownloadPage.aspx?type=12&amp;guid=ee2fd253-8585-4894-99ac-c7081c68384c</t>
  </si>
  <si>
    <t>Типоваяформадоговоранатех.присоединение</t>
  </si>
  <si>
    <t>20.12.2021 14:25:02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</si>
</sst>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7"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indent="2"/>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19</xdr:row>
      <xdr:rowOff>0</xdr:rowOff>
    </xdr:from>
    <xdr:to>
      <xdr:col>31</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6735425" y="2905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20193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20.12.2021</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592</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594</v>
      </c>
      <c r="H19" s="1193"/>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4" t="s">
        <v>632</v>
      </c>
      <c r="M5" s="1214"/>
      <c r="N5" s="1214"/>
      <c r="O5" s="1214"/>
      <c r="P5" s="1214"/>
      <c r="Q5" s="1214"/>
      <c r="R5" s="1214"/>
      <c r="S5" s="1214"/>
      <c r="T5" s="1214"/>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0" t="str">
        <f>IF(NameOrPr_ch="",IF(NameOrPr="","",NameOrPr),NameOrPr_ch)</f>
        <v>ДЖКХЭиРТ ЯО</v>
      </c>
      <c r="P7" s="1220"/>
      <c r="Q7" s="1220"/>
      <c r="R7" s="1220"/>
      <c r="S7" s="1220"/>
      <c r="T7" s="1220"/>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20" t="str">
        <f>IF(datePr_ch="",IF(datePr="","",datePr),datePr_ch)</f>
        <v>09.12.2021</v>
      </c>
      <c r="P8" s="1220"/>
      <c r="Q8" s="1220"/>
      <c r="R8" s="1220"/>
      <c r="S8" s="1220"/>
      <c r="T8" s="1220"/>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20" t="str">
        <f>IF(numberPr_ch="",IF(numberPr="","",numberPr),numberPr_ch)</f>
        <v>169-п/ст</v>
      </c>
      <c r="P9" s="1220"/>
      <c r="Q9" s="1220"/>
      <c r="R9" s="1220"/>
      <c r="S9" s="1220"/>
      <c r="T9" s="1220"/>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0" t="str">
        <f>IF(IstPub_ch="",IF(IstPub="","",IstPub),IstPub_ch)</f>
        <v>https://www.yarregion.ru/depts/dtert/tmpPages/prikaz.aspx</v>
      </c>
      <c r="P10" s="1220"/>
      <c r="Q10" s="1220"/>
      <c r="R10" s="1220"/>
      <c r="S10" s="1220"/>
      <c r="T10" s="1220"/>
      <c r="U10" s="583"/>
      <c r="V10" s="583"/>
      <c r="W10" s="520"/>
      <c r="X10" s="591"/>
      <c r="Y10" s="591"/>
      <c r="Z10" s="591"/>
      <c r="AA10" s="591"/>
      <c r="AB10" s="591"/>
      <c r="AC10" s="591"/>
    </row>
    <row r="11" spans="1:29" s="571" customFormat="1" ht="11.25" hidden="1">
      <c r="A11" s="591"/>
      <c r="B11" s="591"/>
      <c r="C11" s="591"/>
      <c r="D11" s="591"/>
      <c r="E11" s="591"/>
      <c r="F11" s="591"/>
      <c r="G11" s="591"/>
      <c r="H11" s="591"/>
      <c r="L11" s="1215"/>
      <c r="M11" s="1215"/>
      <c r="N11" s="567"/>
      <c r="O11" s="583"/>
      <c r="P11" s="583"/>
      <c r="Q11" s="583"/>
      <c r="R11" s="583"/>
      <c r="S11" s="583"/>
      <c r="T11" s="583"/>
      <c r="U11" s="589" t="s">
        <v>373</v>
      </c>
      <c r="X11" s="591"/>
      <c r="Y11" s="591"/>
      <c r="Z11" s="591"/>
      <c r="AA11" s="591"/>
      <c r="AB11" s="591"/>
      <c r="AC11" s="591"/>
    </row>
    <row r="12" spans="1:29">
      <c r="J12" s="530"/>
      <c r="K12" s="530"/>
      <c r="L12" s="525"/>
      <c r="M12" s="525"/>
      <c r="N12" s="503"/>
      <c r="O12" s="1221"/>
      <c r="P12" s="1221"/>
      <c r="Q12" s="1221"/>
      <c r="R12" s="1221"/>
      <c r="S12" s="1221"/>
      <c r="T12" s="1221"/>
      <c r="U12" s="1221"/>
    </row>
    <row r="13" spans="1:29">
      <c r="J13" s="530"/>
      <c r="K13" s="530"/>
      <c r="L13" s="1148" t="s">
        <v>454</v>
      </c>
      <c r="M13" s="1148"/>
      <c r="N13" s="1148"/>
      <c r="O13" s="1148"/>
      <c r="P13" s="1148"/>
      <c r="Q13" s="1148"/>
      <c r="R13" s="1148"/>
      <c r="S13" s="1148"/>
      <c r="T13" s="1148"/>
      <c r="U13" s="1148"/>
      <c r="V13" s="1148"/>
      <c r="W13" s="1148" t="s">
        <v>455</v>
      </c>
    </row>
    <row r="14" spans="1:29" ht="14.25" customHeight="1">
      <c r="J14" s="530"/>
      <c r="K14" s="530"/>
      <c r="L14" s="1227" t="s">
        <v>92</v>
      </c>
      <c r="M14" s="1227" t="s">
        <v>640</v>
      </c>
      <c r="N14" s="662"/>
      <c r="O14" s="1228" t="s">
        <v>642</v>
      </c>
      <c r="P14" s="1229"/>
      <c r="Q14" s="1229"/>
      <c r="R14" s="1229"/>
      <c r="S14" s="1229"/>
      <c r="T14" s="1230"/>
      <c r="U14" s="1211" t="s">
        <v>341</v>
      </c>
      <c r="V14" s="1224" t="s">
        <v>275</v>
      </c>
      <c r="W14" s="1148"/>
    </row>
    <row r="15" spans="1:29" ht="14.25" customHeight="1">
      <c r="J15" s="530"/>
      <c r="K15" s="530"/>
      <c r="L15" s="1227"/>
      <c r="M15" s="1227"/>
      <c r="N15" s="663"/>
      <c r="O15" s="1233" t="s">
        <v>606</v>
      </c>
      <c r="P15" s="1231" t="s">
        <v>271</v>
      </c>
      <c r="Q15" s="1232"/>
      <c r="R15" s="1208" t="s">
        <v>655</v>
      </c>
      <c r="S15" s="1209"/>
      <c r="T15" s="1210"/>
      <c r="U15" s="1212"/>
      <c r="V15" s="1225"/>
      <c r="W15" s="1148"/>
    </row>
    <row r="16" spans="1:29" ht="33.75" customHeight="1">
      <c r="J16" s="530"/>
      <c r="K16" s="530"/>
      <c r="L16" s="1227"/>
      <c r="M16" s="1227"/>
      <c r="N16" s="664"/>
      <c r="O16" s="1234"/>
      <c r="P16" s="536" t="s">
        <v>607</v>
      </c>
      <c r="Q16" s="536" t="s">
        <v>6</v>
      </c>
      <c r="R16" s="537" t="s">
        <v>274</v>
      </c>
      <c r="S16" s="1222" t="s">
        <v>273</v>
      </c>
      <c r="T16" s="1223"/>
      <c r="U16" s="1213"/>
      <c r="V16" s="1226"/>
      <c r="W16" s="1148"/>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16">
        <f ca="1">OFFSET(S17,0,-1)+1</f>
        <v>7</v>
      </c>
      <c r="T17" s="1216"/>
      <c r="U17" s="649">
        <f ca="1">OFFSET(U17,0,-2)+1</f>
        <v>8</v>
      </c>
      <c r="V17" s="650">
        <f ca="1">OFFSET(V17,0,-1)</f>
        <v>8</v>
      </c>
      <c r="W17" s="649">
        <f ca="1">OFFSET(W17,0,-1)+1</f>
        <v>9</v>
      </c>
    </row>
    <row r="18" spans="1:29" ht="22.5">
      <c r="A18" s="1200">
        <v>1</v>
      </c>
      <c r="B18" s="866"/>
      <c r="C18" s="866"/>
      <c r="D18" s="866"/>
      <c r="E18" s="867"/>
      <c r="F18" s="868"/>
      <c r="G18" s="868"/>
      <c r="H18" s="868"/>
      <c r="I18" s="869"/>
      <c r="J18" s="864"/>
      <c r="K18" s="871"/>
      <c r="L18" s="594">
        <f>mergeValue(A18)</f>
        <v>1</v>
      </c>
      <c r="M18" s="642" t="s">
        <v>20</v>
      </c>
      <c r="N18" s="647"/>
      <c r="O18" s="1201"/>
      <c r="P18" s="1201"/>
      <c r="Q18" s="1201"/>
      <c r="R18" s="1201"/>
      <c r="S18" s="1201"/>
      <c r="T18" s="1201"/>
      <c r="U18" s="1201"/>
      <c r="V18" s="1201"/>
      <c r="W18" s="631" t="s">
        <v>476</v>
      </c>
      <c r="Y18" s="590"/>
      <c r="Z18" s="590" t="str">
        <f t="shared" ref="Z18:Z31" si="0">IF(M18="","",M18 )</f>
        <v>Наименование тарифа</v>
      </c>
      <c r="AA18" s="590"/>
      <c r="AB18" s="590"/>
      <c r="AC18" s="590"/>
    </row>
    <row r="19" spans="1:29" ht="22.5">
      <c r="A19" s="1200"/>
      <c r="B19" s="1200">
        <v>1</v>
      </c>
      <c r="C19" s="866"/>
      <c r="D19" s="866"/>
      <c r="E19" s="868"/>
      <c r="F19" s="868"/>
      <c r="G19" s="868"/>
      <c r="H19" s="868"/>
      <c r="I19" s="863"/>
      <c r="J19" s="862"/>
      <c r="K19" s="865"/>
      <c r="L19" s="594" t="str">
        <f>mergeValue(A19) &amp;"."&amp; mergeValue(B19)</f>
        <v>1.1</v>
      </c>
      <c r="M19" s="547" t="s">
        <v>16</v>
      </c>
      <c r="N19" s="647"/>
      <c r="O19" s="1201"/>
      <c r="P19" s="1201"/>
      <c r="Q19" s="1201"/>
      <c r="R19" s="1201"/>
      <c r="S19" s="1201"/>
      <c r="T19" s="1201"/>
      <c r="U19" s="1201"/>
      <c r="V19" s="1201"/>
      <c r="W19" s="631" t="s">
        <v>477</v>
      </c>
      <c r="Y19" s="590"/>
      <c r="Z19" s="590" t="str">
        <f t="shared" si="0"/>
        <v>Территория действия тарифа</v>
      </c>
      <c r="AA19" s="590"/>
      <c r="AB19" s="590"/>
      <c r="AC19" s="590"/>
    </row>
    <row r="20" spans="1:29" ht="22.5">
      <c r="A20" s="1200"/>
      <c r="B20" s="1200"/>
      <c r="C20" s="1200">
        <v>1</v>
      </c>
      <c r="D20" s="866"/>
      <c r="E20" s="868"/>
      <c r="F20" s="868"/>
      <c r="G20" s="868"/>
      <c r="H20" s="868"/>
      <c r="I20" s="870"/>
      <c r="J20" s="862"/>
      <c r="K20" s="865"/>
      <c r="L20" s="594" t="str">
        <f>mergeValue(A20) &amp;"."&amp; mergeValue(B20)&amp;"."&amp; mergeValue(C20)</f>
        <v>1.1.1</v>
      </c>
      <c r="M20" s="548" t="s">
        <v>7</v>
      </c>
      <c r="N20" s="647"/>
      <c r="O20" s="1201"/>
      <c r="P20" s="1201"/>
      <c r="Q20" s="1201"/>
      <c r="R20" s="1201"/>
      <c r="S20" s="1201"/>
      <c r="T20" s="1201"/>
      <c r="U20" s="1201"/>
      <c r="V20" s="1201"/>
      <c r="W20" s="631" t="s">
        <v>634</v>
      </c>
      <c r="Y20" s="590"/>
      <c r="Z20" s="590" t="str">
        <f t="shared" si="0"/>
        <v xml:space="preserve">Наименование системы теплоснабжения </v>
      </c>
      <c r="AA20" s="590"/>
      <c r="AB20" s="590"/>
      <c r="AC20" s="590"/>
    </row>
    <row r="21" spans="1:29" ht="22.5">
      <c r="A21" s="1200"/>
      <c r="B21" s="1200"/>
      <c r="C21" s="1200"/>
      <c r="D21" s="1200">
        <v>1</v>
      </c>
      <c r="E21" s="868"/>
      <c r="F21" s="868"/>
      <c r="G21" s="868"/>
      <c r="H21" s="868"/>
      <c r="I21" s="870"/>
      <c r="J21" s="862"/>
      <c r="K21" s="865"/>
      <c r="L21" s="594" t="str">
        <f>mergeValue(A21) &amp;"."&amp; mergeValue(B21)&amp;"."&amp; mergeValue(C21)&amp;"."&amp; mergeValue(D21)</f>
        <v>1.1.1.1</v>
      </c>
      <c r="M21" s="549" t="s">
        <v>22</v>
      </c>
      <c r="N21" s="647"/>
      <c r="O21" s="1201"/>
      <c r="P21" s="1201"/>
      <c r="Q21" s="1201"/>
      <c r="R21" s="1201"/>
      <c r="S21" s="1201"/>
      <c r="T21" s="1201"/>
      <c r="U21" s="1201"/>
      <c r="V21" s="1201"/>
      <c r="W21" s="631" t="s">
        <v>635</v>
      </c>
      <c r="Y21" s="590"/>
      <c r="Z21" s="590" t="str">
        <f t="shared" si="0"/>
        <v xml:space="preserve">Источник тепловой энергии  </v>
      </c>
      <c r="AA21" s="590"/>
      <c r="AB21" s="590"/>
      <c r="AC21" s="590"/>
    </row>
    <row r="22" spans="1:29" ht="101.25">
      <c r="A22" s="1200"/>
      <c r="B22" s="1200"/>
      <c r="C22" s="1200"/>
      <c r="D22" s="1200"/>
      <c r="E22" s="1200">
        <v>1</v>
      </c>
      <c r="F22" s="868"/>
      <c r="G22" s="868"/>
      <c r="H22" s="866">
        <v>1</v>
      </c>
      <c r="I22" s="1200">
        <v>1</v>
      </c>
      <c r="J22" s="868"/>
      <c r="K22" s="873"/>
      <c r="L22" s="594" t="str">
        <f>mergeValue(A22) &amp;"."&amp; mergeValue(B22)&amp;"."&amp; mergeValue(C22)&amp;"."&amp; mergeValue(D22)&amp;"."&amp; mergeValue(E22)</f>
        <v>1.1.1.1.1</v>
      </c>
      <c r="M22" s="555" t="s">
        <v>9</v>
      </c>
      <c r="N22" s="647"/>
      <c r="O22" s="1202"/>
      <c r="P22" s="1202"/>
      <c r="Q22" s="1202"/>
      <c r="R22" s="1202"/>
      <c r="S22" s="1202"/>
      <c r="T22" s="1202"/>
      <c r="U22" s="1202"/>
      <c r="V22" s="1202"/>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0"/>
      <c r="B23" s="1200"/>
      <c r="C23" s="1200"/>
      <c r="D23" s="1200"/>
      <c r="E23" s="1200"/>
      <c r="F23" s="1200">
        <v>1</v>
      </c>
      <c r="G23" s="866"/>
      <c r="H23" s="866"/>
      <c r="I23" s="1200"/>
      <c r="J23" s="1200">
        <v>1</v>
      </c>
      <c r="K23" s="874"/>
      <c r="L23" s="594" t="str">
        <f>mergeValue(A23) &amp;"."&amp; mergeValue(B23)&amp;"."&amp; mergeValue(C23)&amp;"."&amp; mergeValue(D23)&amp;"."&amp; mergeValue(E23)&amp;"."&amp; mergeValue(F23)</f>
        <v>1.1.1.1.1.1</v>
      </c>
      <c r="M23" s="556" t="s">
        <v>10</v>
      </c>
      <c r="N23" s="647"/>
      <c r="O23" s="1203"/>
      <c r="P23" s="1204"/>
      <c r="Q23" s="1204"/>
      <c r="R23" s="1204"/>
      <c r="S23" s="1204"/>
      <c r="T23" s="1204"/>
      <c r="U23" s="1204"/>
      <c r="V23" s="1205"/>
      <c r="W23" s="631" t="s">
        <v>637</v>
      </c>
      <c r="Y23" s="590"/>
      <c r="Z23" s="590" t="str">
        <f t="shared" si="0"/>
        <v>Группа потребителей</v>
      </c>
      <c r="AA23" s="590"/>
      <c r="AB23" s="590"/>
      <c r="AC23" s="590"/>
    </row>
    <row r="24" spans="1:29" ht="189" customHeight="1">
      <c r="A24" s="1200"/>
      <c r="B24" s="1200"/>
      <c r="C24" s="1200"/>
      <c r="D24" s="1200"/>
      <c r="E24" s="1200"/>
      <c r="F24" s="1200"/>
      <c r="G24" s="866">
        <v>1</v>
      </c>
      <c r="H24" s="866"/>
      <c r="I24" s="1200"/>
      <c r="J24" s="1200"/>
      <c r="K24" s="874">
        <v>1</v>
      </c>
      <c r="L24" s="594" t="str">
        <f>mergeValue(A24) &amp;"."&amp; mergeValue(B24)&amp;"."&amp; mergeValue(C24)&amp;"."&amp; mergeValue(D24)&amp;"."&amp; mergeValue(E24)&amp;"."&amp; mergeValue(F24)&amp;"."&amp; mergeValue(G24)</f>
        <v>1.1.1.1.1.1.1</v>
      </c>
      <c r="M24" s="1070"/>
      <c r="N24" s="647"/>
      <c r="O24" s="563"/>
      <c r="P24" s="563"/>
      <c r="Q24" s="1094"/>
      <c r="R24" s="1206"/>
      <c r="S24" s="1207" t="s">
        <v>84</v>
      </c>
      <c r="T24" s="1206"/>
      <c r="U24" s="1207" t="s">
        <v>85</v>
      </c>
      <c r="V24" s="563"/>
      <c r="W24" s="1217" t="s">
        <v>656</v>
      </c>
      <c r="X24" s="586" t="str">
        <f>strCheckDate(O25:V25)</f>
        <v/>
      </c>
      <c r="Y24" s="590"/>
      <c r="Z24" s="590" t="str">
        <f t="shared" si="0"/>
        <v/>
      </c>
      <c r="AA24" s="590"/>
      <c r="AB24" s="590"/>
      <c r="AC24" s="590"/>
    </row>
    <row r="25" spans="1:29" ht="11.25" hidden="1" customHeight="1">
      <c r="A25" s="1200"/>
      <c r="B25" s="1200"/>
      <c r="C25" s="1200"/>
      <c r="D25" s="1200"/>
      <c r="E25" s="1200"/>
      <c r="F25" s="1200"/>
      <c r="G25" s="866"/>
      <c r="H25" s="866"/>
      <c r="I25" s="1200"/>
      <c r="J25" s="1200"/>
      <c r="K25" s="874"/>
      <c r="L25" s="601"/>
      <c r="M25" s="647"/>
      <c r="N25" s="647"/>
      <c r="O25" s="563"/>
      <c r="P25" s="563"/>
      <c r="Q25" s="585" t="str">
        <f>R24 &amp; "-" &amp; T24</f>
        <v>-</v>
      </c>
      <c r="R25" s="1206"/>
      <c r="S25" s="1207"/>
      <c r="T25" s="1206"/>
      <c r="U25" s="1207"/>
      <c r="V25" s="563"/>
      <c r="W25" s="1218"/>
      <c r="Y25" s="590"/>
      <c r="Z25" s="590" t="str">
        <f t="shared" si="0"/>
        <v/>
      </c>
      <c r="AA25" s="590"/>
      <c r="AB25" s="590"/>
      <c r="AC25" s="590"/>
    </row>
    <row r="26" spans="1:29" ht="15" customHeight="1">
      <c r="A26" s="1200"/>
      <c r="B26" s="1200"/>
      <c r="C26" s="1200"/>
      <c r="D26" s="1200"/>
      <c r="E26" s="1200"/>
      <c r="F26" s="1200"/>
      <c r="G26" s="868"/>
      <c r="H26" s="866"/>
      <c r="I26" s="1200"/>
      <c r="J26" s="1200"/>
      <c r="K26" s="873"/>
      <c r="L26" s="539"/>
      <c r="M26" s="558" t="s">
        <v>25</v>
      </c>
      <c r="N26" s="565"/>
      <c r="O26" s="565"/>
      <c r="P26" s="565"/>
      <c r="Q26" s="565"/>
      <c r="R26" s="565"/>
      <c r="S26" s="565"/>
      <c r="T26" s="565"/>
      <c r="U26" s="565"/>
      <c r="V26" s="561"/>
      <c r="W26" s="1219"/>
      <c r="Y26" s="590"/>
      <c r="Z26" s="590" t="str">
        <f t="shared" si="0"/>
        <v>Добавить вид теплоносителя (параметры теплоносителя)</v>
      </c>
      <c r="AA26" s="590"/>
      <c r="AB26" s="590"/>
      <c r="AC26" s="590"/>
    </row>
    <row r="27" spans="1:29" ht="15" customHeight="1">
      <c r="A27" s="1200"/>
      <c r="B27" s="1200"/>
      <c r="C27" s="1200"/>
      <c r="D27" s="1200"/>
      <c r="E27" s="1200"/>
      <c r="F27" s="868"/>
      <c r="G27" s="868"/>
      <c r="H27" s="866"/>
      <c r="I27" s="1200"/>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0"/>
      <c r="B28" s="1200"/>
      <c r="C28" s="1200"/>
      <c r="D28" s="1200"/>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0"/>
      <c r="B29" s="1200"/>
      <c r="C29" s="1200"/>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0"/>
      <c r="B30" s="1200"/>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0"/>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3" t="s">
        <v>633</v>
      </c>
      <c r="N34" s="1193"/>
      <c r="O34" s="1193"/>
      <c r="P34" s="1193"/>
      <c r="Q34" s="1193"/>
      <c r="R34" s="1193"/>
      <c r="S34" s="1193"/>
      <c r="T34" s="1193"/>
      <c r="U34" s="1193"/>
      <c r="V34" s="1193"/>
      <c r="W34" s="1193"/>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4" t="s">
        <v>491</v>
      </c>
      <c r="G2" s="1195"/>
      <c r="H2" s="1196"/>
      <c r="I2" s="807"/>
    </row>
    <row r="3" spans="1:20" ht="3" customHeight="1"/>
    <row r="4" spans="1:20" s="1008" customFormat="1" ht="11.25">
      <c r="A4" s="1014"/>
      <c r="B4" s="1014"/>
      <c r="C4" s="1014"/>
      <c r="D4" s="1014"/>
      <c r="F4" s="1148" t="s">
        <v>454</v>
      </c>
      <c r="G4" s="1148"/>
      <c r="H4" s="1148"/>
      <c r="I4" s="1197"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197"/>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20.12.2021</v>
      </c>
      <c r="I7" s="817" t="s">
        <v>493</v>
      </c>
      <c r="J7" s="616"/>
      <c r="K7" s="1014"/>
      <c r="L7" s="1014"/>
      <c r="M7" s="1014"/>
      <c r="N7" s="1014"/>
      <c r="O7" s="1014"/>
      <c r="P7" s="1014"/>
      <c r="Q7" s="1014"/>
      <c r="R7" s="1014"/>
      <c r="S7" s="1014"/>
      <c r="T7" s="1014"/>
    </row>
    <row r="8" spans="1:20" s="1008" customFormat="1" ht="45">
      <c r="A8" s="1198">
        <v>1</v>
      </c>
      <c r="B8" s="1014"/>
      <c r="C8" s="1014"/>
      <c r="D8" s="1014"/>
      <c r="F8" s="1030" t="str">
        <f>"2." &amp;mergeValue(A8)</f>
        <v>2.1</v>
      </c>
      <c r="G8" s="816" t="s">
        <v>494</v>
      </c>
      <c r="H8" s="1028"/>
      <c r="I8" s="817" t="s">
        <v>591</v>
      </c>
      <c r="J8" s="616"/>
      <c r="K8" s="1014"/>
      <c r="L8" s="1014"/>
      <c r="M8" s="1014"/>
      <c r="N8" s="1014"/>
      <c r="O8" s="1014"/>
      <c r="P8" s="1014"/>
      <c r="Q8" s="1014"/>
      <c r="R8" s="1014"/>
      <c r="S8" s="1014"/>
      <c r="T8" s="1014"/>
    </row>
    <row r="9" spans="1:20" s="1008" customFormat="1" ht="22.5">
      <c r="A9" s="1198"/>
      <c r="B9" s="1014"/>
      <c r="C9" s="1014"/>
      <c r="D9" s="1014"/>
      <c r="F9" s="1030" t="str">
        <f>"3." &amp;mergeValue(A9)</f>
        <v>3.1</v>
      </c>
      <c r="G9" s="816" t="s">
        <v>495</v>
      </c>
      <c r="H9" s="1028"/>
      <c r="I9" s="817" t="s">
        <v>589</v>
      </c>
      <c r="J9" s="616"/>
      <c r="K9" s="1014"/>
      <c r="L9" s="1014"/>
      <c r="M9" s="1014"/>
      <c r="N9" s="1014"/>
      <c r="O9" s="1014"/>
      <c r="P9" s="1014"/>
      <c r="Q9" s="1014"/>
      <c r="R9" s="1014"/>
      <c r="S9" s="1014"/>
      <c r="T9" s="1014"/>
    </row>
    <row r="10" spans="1:20" s="1008" customFormat="1" ht="22.5">
      <c r="A10" s="1198"/>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198"/>
      <c r="B11" s="1198">
        <v>1</v>
      </c>
      <c r="C11" s="1024"/>
      <c r="D11" s="1024"/>
      <c r="F11" s="1030" t="str">
        <f>"4."&amp;mergeValue(A11) &amp;"."&amp;mergeValue(B11)</f>
        <v>4.1.1</v>
      </c>
      <c r="G11" s="831" t="s">
        <v>593</v>
      </c>
      <c r="H11" s="1028" t="str">
        <f>IF(region_name="","",region_name)</f>
        <v>Ярославская область</v>
      </c>
      <c r="I11" s="817" t="s">
        <v>499</v>
      </c>
      <c r="J11" s="616"/>
      <c r="K11" s="1014"/>
      <c r="L11" s="1014"/>
      <c r="M11" s="1014"/>
      <c r="N11" s="1014"/>
      <c r="O11" s="1014"/>
      <c r="P11" s="1014"/>
      <c r="Q11" s="1014"/>
      <c r="R11" s="1014"/>
      <c r="S11" s="1014"/>
      <c r="T11" s="1014"/>
    </row>
    <row r="12" spans="1:20" s="1008" customFormat="1" ht="22.5">
      <c r="A12" s="1198"/>
      <c r="B12" s="1198"/>
      <c r="C12" s="1198">
        <v>1</v>
      </c>
      <c r="D12" s="1024"/>
      <c r="F12" s="1030" t="str">
        <f>"4."&amp;mergeValue(A12) &amp;"."&amp;mergeValue(B12)&amp;"."&amp;mergeValue(C12)</f>
        <v>4.1.1.1</v>
      </c>
      <c r="G12" s="818" t="s">
        <v>497</v>
      </c>
      <c r="H12" s="1028"/>
      <c r="I12" s="817" t="s">
        <v>500</v>
      </c>
      <c r="J12" s="616"/>
      <c r="K12" s="1014"/>
      <c r="L12" s="1014"/>
      <c r="M12" s="1014"/>
      <c r="N12" s="1014"/>
      <c r="O12" s="1014"/>
      <c r="P12" s="1014"/>
      <c r="Q12" s="1014"/>
      <c r="R12" s="1014"/>
      <c r="S12" s="1014"/>
      <c r="T12" s="1014"/>
    </row>
    <row r="13" spans="1:20" s="1008" customFormat="1" ht="39" customHeight="1">
      <c r="A13" s="1198"/>
      <c r="B13" s="1198"/>
      <c r="C13" s="1198"/>
      <c r="D13" s="1024">
        <v>1</v>
      </c>
      <c r="F13" s="1030" t="str">
        <f>"4."&amp;mergeValue(A13) &amp;"."&amp;mergeValue(B13)&amp;"."&amp;mergeValue(C13)&amp;"."&amp;mergeValue(D13)</f>
        <v>4.1.1.1.1</v>
      </c>
      <c r="G13" s="819" t="s">
        <v>498</v>
      </c>
      <c r="H13" s="1028"/>
      <c r="I13" s="1199" t="s">
        <v>592</v>
      </c>
      <c r="J13" s="616"/>
      <c r="K13" s="1014"/>
      <c r="L13" s="1014"/>
      <c r="M13" s="1014"/>
      <c r="N13" s="1014"/>
      <c r="O13" s="1014"/>
      <c r="P13" s="1014"/>
      <c r="Q13" s="1014"/>
      <c r="R13" s="1014"/>
      <c r="S13" s="1014"/>
      <c r="T13" s="1014"/>
    </row>
    <row r="14" spans="1:20" s="1008" customFormat="1" ht="18.75">
      <c r="A14" s="1198"/>
      <c r="B14" s="1198"/>
      <c r="C14" s="1198"/>
      <c r="D14" s="1024"/>
      <c r="F14" s="820"/>
      <c r="G14" s="1001" t="s">
        <v>4</v>
      </c>
      <c r="H14" s="625"/>
      <c r="I14" s="1199"/>
      <c r="J14" s="616"/>
      <c r="K14" s="1014"/>
      <c r="L14" s="1014"/>
      <c r="M14" s="1014"/>
      <c r="N14" s="1014"/>
      <c r="O14" s="1014"/>
      <c r="P14" s="1014"/>
      <c r="Q14" s="1014"/>
      <c r="R14" s="1014"/>
      <c r="S14" s="1014"/>
      <c r="T14" s="1014"/>
    </row>
    <row r="15" spans="1:20" s="1008" customFormat="1" ht="18.75">
      <c r="A15" s="1198"/>
      <c r="B15" s="1198"/>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198"/>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3" t="s">
        <v>594</v>
      </c>
      <c r="H19" s="1193"/>
      <c r="I19" s="984"/>
      <c r="J19" s="774"/>
      <c r="K19" s="774"/>
      <c r="L19" s="774"/>
      <c r="M19" s="774"/>
      <c r="N19" s="774"/>
      <c r="O19" s="774"/>
      <c r="P19" s="774"/>
      <c r="Q19" s="774"/>
      <c r="R19" s="774"/>
      <c r="S19" s="774"/>
      <c r="T19" s="774"/>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4" t="s">
        <v>632</v>
      </c>
      <c r="M5" s="1214"/>
      <c r="N5" s="1214"/>
      <c r="O5" s="1214"/>
      <c r="P5" s="1214"/>
      <c r="Q5" s="1214"/>
      <c r="R5" s="1214"/>
      <c r="S5" s="1214"/>
      <c r="T5" s="1214"/>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20" t="str">
        <f>IF(NameOrPr_ch="",IF(NameOrPr="","",NameOrPr),NameOrPr_ch)</f>
        <v>ДЖКХЭиРТ ЯО</v>
      </c>
      <c r="P7" s="1220"/>
      <c r="Q7" s="1220"/>
      <c r="R7" s="1220"/>
      <c r="S7" s="1220"/>
      <c r="T7" s="1220"/>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597</v>
      </c>
      <c r="N8" s="667"/>
      <c r="O8" s="1220" t="str">
        <f>IF(datePr_ch="",IF(datePr="","",datePr),datePr_ch)</f>
        <v>09.12.2021</v>
      </c>
      <c r="P8" s="1220"/>
      <c r="Q8" s="1220"/>
      <c r="R8" s="1220"/>
      <c r="S8" s="1220"/>
      <c r="T8" s="1220"/>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596</v>
      </c>
      <c r="N9" s="667"/>
      <c r="O9" s="1220" t="str">
        <f>IF(numberPr_ch="",IF(numberPr="","",numberPr),numberPr_ch)</f>
        <v>169-п/ст</v>
      </c>
      <c r="P9" s="1220"/>
      <c r="Q9" s="1220"/>
      <c r="R9" s="1220"/>
      <c r="S9" s="1220"/>
      <c r="T9" s="1220"/>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20" t="str">
        <f>IF(IstPub_ch="",IF(IstPub="","",IstPub),IstPub_ch)</f>
        <v>https://www.yarregion.ru/depts/dtert/tmpPages/prikaz.aspx</v>
      </c>
      <c r="P10" s="1220"/>
      <c r="Q10" s="1220"/>
      <c r="R10" s="1220"/>
      <c r="S10" s="1220"/>
      <c r="T10" s="1220"/>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5"/>
      <c r="M11" s="1215"/>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21"/>
      <c r="P12" s="1221"/>
      <c r="Q12" s="1221"/>
      <c r="R12" s="1221"/>
      <c r="S12" s="1221"/>
      <c r="T12" s="1221"/>
      <c r="U12" s="1221"/>
    </row>
    <row r="13" spans="1:34">
      <c r="J13" s="996"/>
      <c r="K13" s="996"/>
      <c r="L13" s="1148" t="s">
        <v>454</v>
      </c>
      <c r="M13" s="1148"/>
      <c r="N13" s="1148"/>
      <c r="O13" s="1148"/>
      <c r="P13" s="1148"/>
      <c r="Q13" s="1148"/>
      <c r="R13" s="1148"/>
      <c r="S13" s="1148"/>
      <c r="T13" s="1148"/>
      <c r="U13" s="1148"/>
      <c r="V13" s="1148"/>
      <c r="W13" s="1148" t="s">
        <v>455</v>
      </c>
    </row>
    <row r="14" spans="1:34" ht="14.25" customHeight="1">
      <c r="J14" s="996"/>
      <c r="K14" s="996"/>
      <c r="L14" s="1227" t="s">
        <v>92</v>
      </c>
      <c r="M14" s="1227" t="s">
        <v>640</v>
      </c>
      <c r="N14" s="662"/>
      <c r="O14" s="1228" t="s">
        <v>642</v>
      </c>
      <c r="P14" s="1229"/>
      <c r="Q14" s="1229"/>
      <c r="R14" s="1229"/>
      <c r="S14" s="1229"/>
      <c r="T14" s="1230"/>
      <c r="U14" s="1211" t="s">
        <v>341</v>
      </c>
      <c r="V14" s="1224" t="s">
        <v>275</v>
      </c>
      <c r="W14" s="1148"/>
    </row>
    <row r="15" spans="1:34" ht="14.25" customHeight="1">
      <c r="J15" s="996"/>
      <c r="K15" s="996"/>
      <c r="L15" s="1227"/>
      <c r="M15" s="1227"/>
      <c r="N15" s="663"/>
      <c r="O15" s="1233" t="s">
        <v>606</v>
      </c>
      <c r="P15" s="1231" t="s">
        <v>271</v>
      </c>
      <c r="Q15" s="1232"/>
      <c r="R15" s="1208" t="s">
        <v>655</v>
      </c>
      <c r="S15" s="1209"/>
      <c r="T15" s="1210"/>
      <c r="U15" s="1212"/>
      <c r="V15" s="1225"/>
      <c r="W15" s="1148"/>
    </row>
    <row r="16" spans="1:34" ht="33.75" customHeight="1">
      <c r="J16" s="996"/>
      <c r="K16" s="996"/>
      <c r="L16" s="1227"/>
      <c r="M16" s="1227"/>
      <c r="N16" s="664"/>
      <c r="O16" s="1234"/>
      <c r="P16" s="757" t="s">
        <v>607</v>
      </c>
      <c r="Q16" s="757" t="s">
        <v>6</v>
      </c>
      <c r="R16" s="1029" t="s">
        <v>274</v>
      </c>
      <c r="S16" s="1222" t="s">
        <v>273</v>
      </c>
      <c r="T16" s="1223"/>
      <c r="U16" s="1213"/>
      <c r="V16" s="1226"/>
      <c r="W16" s="1148"/>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16">
        <f ca="1">OFFSET(S17,0,-1)+1</f>
        <v>7</v>
      </c>
      <c r="T17" s="1216"/>
      <c r="U17" s="1026">
        <f ca="1">OFFSET(U17,0,-2)+1</f>
        <v>8</v>
      </c>
      <c r="V17" s="650">
        <f ca="1">OFFSET(V17,0,-1)</f>
        <v>8</v>
      </c>
      <c r="W17" s="1026">
        <f ca="1">OFFSET(W17,0,-1)+1</f>
        <v>9</v>
      </c>
    </row>
    <row r="18" spans="1:36" ht="22.5">
      <c r="A18" s="1200">
        <v>1</v>
      </c>
      <c r="B18" s="1016"/>
      <c r="C18" s="1016"/>
      <c r="D18" s="1016"/>
      <c r="E18" s="982"/>
      <c r="F18" s="1027"/>
      <c r="G18" s="1027"/>
      <c r="H18" s="1027"/>
      <c r="I18" s="984"/>
      <c r="J18" s="980"/>
      <c r="K18" s="964"/>
      <c r="L18" s="1031">
        <f>mergeValue(A18)</f>
        <v>1</v>
      </c>
      <c r="M18" s="642" t="s">
        <v>20</v>
      </c>
      <c r="N18" s="647"/>
      <c r="O18" s="1201"/>
      <c r="P18" s="1201"/>
      <c r="Q18" s="1201"/>
      <c r="R18" s="1201"/>
      <c r="S18" s="1201"/>
      <c r="T18" s="1201"/>
      <c r="U18" s="1201"/>
      <c r="V18" s="1201"/>
      <c r="W18" s="631" t="s">
        <v>476</v>
      </c>
      <c r="Y18" s="830"/>
      <c r="Z18" s="830" t="str">
        <f t="shared" ref="Z18:Z31" si="0">IF(M18="","",M18 )</f>
        <v>Наименование тарифа</v>
      </c>
      <c r="AA18" s="830"/>
      <c r="AB18" s="830"/>
      <c r="AC18" s="830"/>
      <c r="AI18" s="1009"/>
      <c r="AJ18" s="1009"/>
    </row>
    <row r="19" spans="1:36" ht="22.5">
      <c r="A19" s="1200"/>
      <c r="B19" s="1200">
        <v>1</v>
      </c>
      <c r="C19" s="1016"/>
      <c r="D19" s="1016"/>
      <c r="E19" s="1027"/>
      <c r="F19" s="1027"/>
      <c r="G19" s="1027"/>
      <c r="H19" s="1027"/>
      <c r="I19" s="1022"/>
      <c r="J19" s="955"/>
      <c r="K19" s="958"/>
      <c r="L19" s="1031" t="str">
        <f>mergeValue(A19) &amp;"."&amp; mergeValue(B19)</f>
        <v>1.1</v>
      </c>
      <c r="M19" s="693" t="s">
        <v>16</v>
      </c>
      <c r="N19" s="647"/>
      <c r="O19" s="1201"/>
      <c r="P19" s="1201"/>
      <c r="Q19" s="1201"/>
      <c r="R19" s="1201"/>
      <c r="S19" s="1201"/>
      <c r="T19" s="1201"/>
      <c r="U19" s="1201"/>
      <c r="V19" s="1201"/>
      <c r="W19" s="631" t="s">
        <v>477</v>
      </c>
      <c r="Y19" s="830"/>
      <c r="Z19" s="830" t="str">
        <f t="shared" si="0"/>
        <v>Территория действия тарифа</v>
      </c>
      <c r="AA19" s="830"/>
      <c r="AB19" s="830"/>
      <c r="AC19" s="830"/>
      <c r="AI19" s="1009"/>
      <c r="AJ19" s="1009"/>
    </row>
    <row r="20" spans="1:36" ht="22.5">
      <c r="A20" s="1200"/>
      <c r="B20" s="1200"/>
      <c r="C20" s="1200">
        <v>1</v>
      </c>
      <c r="D20" s="1016"/>
      <c r="E20" s="1027"/>
      <c r="F20" s="1027"/>
      <c r="G20" s="1027"/>
      <c r="H20" s="1027"/>
      <c r="I20" s="963"/>
      <c r="J20" s="955"/>
      <c r="K20" s="958"/>
      <c r="L20" s="1031" t="str">
        <f>mergeValue(A20) &amp;"."&amp; mergeValue(B20)&amp;"."&amp; mergeValue(C20)</f>
        <v>1.1.1</v>
      </c>
      <c r="M20" s="694" t="s">
        <v>7</v>
      </c>
      <c r="N20" s="647"/>
      <c r="O20" s="1201"/>
      <c r="P20" s="1201"/>
      <c r="Q20" s="1201"/>
      <c r="R20" s="1201"/>
      <c r="S20" s="1201"/>
      <c r="T20" s="1201"/>
      <c r="U20" s="1201"/>
      <c r="V20" s="1201"/>
      <c r="W20" s="631" t="s">
        <v>634</v>
      </c>
      <c r="Y20" s="830"/>
      <c r="Z20" s="830" t="str">
        <f t="shared" si="0"/>
        <v xml:space="preserve">Наименование системы теплоснабжения </v>
      </c>
      <c r="AA20" s="830"/>
      <c r="AB20" s="830"/>
      <c r="AC20" s="830"/>
      <c r="AI20" s="1009"/>
      <c r="AJ20" s="1009"/>
    </row>
    <row r="21" spans="1:36" ht="22.5">
      <c r="A21" s="1200"/>
      <c r="B21" s="1200"/>
      <c r="C21" s="1200"/>
      <c r="D21" s="1200">
        <v>1</v>
      </c>
      <c r="E21" s="1027"/>
      <c r="F21" s="1027"/>
      <c r="G21" s="1027"/>
      <c r="H21" s="1027"/>
      <c r="I21" s="963"/>
      <c r="J21" s="955"/>
      <c r="K21" s="958"/>
      <c r="L21" s="1031" t="str">
        <f>mergeValue(A21) &amp;"."&amp; mergeValue(B21)&amp;"."&amp; mergeValue(C21)&amp;"."&amp; mergeValue(D21)</f>
        <v>1.1.1.1</v>
      </c>
      <c r="M21" s="695" t="s">
        <v>22</v>
      </c>
      <c r="N21" s="647"/>
      <c r="O21" s="1201"/>
      <c r="P21" s="1201"/>
      <c r="Q21" s="1201"/>
      <c r="R21" s="1201"/>
      <c r="S21" s="1201"/>
      <c r="T21" s="1201"/>
      <c r="U21" s="1201"/>
      <c r="V21" s="1201"/>
      <c r="W21" s="631" t="s">
        <v>635</v>
      </c>
      <c r="Y21" s="830"/>
      <c r="Z21" s="830" t="str">
        <f t="shared" si="0"/>
        <v xml:space="preserve">Источник тепловой энергии  </v>
      </c>
      <c r="AA21" s="830"/>
      <c r="AB21" s="830"/>
      <c r="AC21" s="830"/>
      <c r="AI21" s="1009"/>
      <c r="AJ21" s="1009"/>
    </row>
    <row r="22" spans="1:36" ht="101.25">
      <c r="A22" s="1200"/>
      <c r="B22" s="1200"/>
      <c r="C22" s="1200"/>
      <c r="D22" s="1200"/>
      <c r="E22" s="1200">
        <v>1</v>
      </c>
      <c r="F22" s="1027"/>
      <c r="G22" s="1027"/>
      <c r="H22" s="1016">
        <v>1</v>
      </c>
      <c r="I22" s="1200">
        <v>1</v>
      </c>
      <c r="J22" s="1027"/>
      <c r="K22" s="966"/>
      <c r="L22" s="1031" t="str">
        <f>mergeValue(A22) &amp;"."&amp; mergeValue(B22)&amp;"."&amp; mergeValue(C22)&amp;"."&amp; mergeValue(D22)&amp;"."&amp; mergeValue(E22)</f>
        <v>1.1.1.1.1</v>
      </c>
      <c r="M22" s="555" t="s">
        <v>9</v>
      </c>
      <c r="N22" s="647"/>
      <c r="O22" s="1202"/>
      <c r="P22" s="1202"/>
      <c r="Q22" s="1202"/>
      <c r="R22" s="1202"/>
      <c r="S22" s="1202"/>
      <c r="T22" s="1202"/>
      <c r="U22" s="1202"/>
      <c r="V22" s="1202"/>
      <c r="W22" s="631" t="s">
        <v>639</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00"/>
      <c r="B23" s="1200"/>
      <c r="C23" s="1200"/>
      <c r="D23" s="1200"/>
      <c r="E23" s="1200"/>
      <c r="F23" s="1200">
        <v>1</v>
      </c>
      <c r="G23" s="1016"/>
      <c r="H23" s="1016"/>
      <c r="I23" s="1200"/>
      <c r="J23" s="1200">
        <v>1</v>
      </c>
      <c r="K23" s="967"/>
      <c r="L23" s="1031" t="str">
        <f>mergeValue(A23) &amp;"."&amp; mergeValue(B23)&amp;"."&amp; mergeValue(C23)&amp;"."&amp; mergeValue(D23)&amp;"."&amp; mergeValue(E23)&amp;"."&amp; mergeValue(F23)</f>
        <v>1.1.1.1.1.1</v>
      </c>
      <c r="M23" s="556" t="s">
        <v>10</v>
      </c>
      <c r="N23" s="647"/>
      <c r="O23" s="1203"/>
      <c r="P23" s="1204"/>
      <c r="Q23" s="1204"/>
      <c r="R23" s="1204"/>
      <c r="S23" s="1204"/>
      <c r="T23" s="1204"/>
      <c r="U23" s="1204"/>
      <c r="V23" s="1205"/>
      <c r="W23" s="631" t="s">
        <v>637</v>
      </c>
      <c r="Y23" s="830"/>
      <c r="Z23" s="830" t="str">
        <f t="shared" si="0"/>
        <v>Группа потребителей</v>
      </c>
      <c r="AA23" s="830"/>
      <c r="AB23" s="830"/>
      <c r="AC23" s="830"/>
      <c r="AI23" s="1009"/>
      <c r="AJ23" s="1009"/>
    </row>
    <row r="24" spans="1:36" ht="189" customHeight="1">
      <c r="A24" s="1200"/>
      <c r="B24" s="1200"/>
      <c r="C24" s="1200"/>
      <c r="D24" s="1200"/>
      <c r="E24" s="1200"/>
      <c r="F24" s="1200"/>
      <c r="G24" s="1016">
        <v>1</v>
      </c>
      <c r="H24" s="1016"/>
      <c r="I24" s="1200"/>
      <c r="J24" s="1200"/>
      <c r="K24" s="967">
        <v>1</v>
      </c>
      <c r="L24" s="1031" t="str">
        <f>mergeValue(A24) &amp;"."&amp; mergeValue(B24)&amp;"."&amp; mergeValue(C24)&amp;"."&amp; mergeValue(D24)&amp;"."&amp; mergeValue(E24)&amp;"."&amp; mergeValue(F24)&amp;"."&amp; mergeValue(G24)</f>
        <v>1.1.1.1.1.1.1</v>
      </c>
      <c r="M24" s="1070"/>
      <c r="N24" s="647"/>
      <c r="O24" s="764"/>
      <c r="P24" s="764"/>
      <c r="Q24" s="1094"/>
      <c r="R24" s="1206"/>
      <c r="S24" s="1207" t="s">
        <v>84</v>
      </c>
      <c r="T24" s="1206"/>
      <c r="U24" s="1207" t="s">
        <v>85</v>
      </c>
      <c r="V24" s="764"/>
      <c r="W24" s="1217" t="s">
        <v>656</v>
      </c>
      <c r="X24" s="1009" t="str">
        <f>strCheckDate(O25:V25)</f>
        <v/>
      </c>
      <c r="Y24" s="830"/>
      <c r="Z24" s="830" t="str">
        <f t="shared" si="0"/>
        <v/>
      </c>
      <c r="AA24" s="830"/>
      <c r="AB24" s="830"/>
      <c r="AC24" s="830"/>
      <c r="AI24" s="1009"/>
      <c r="AJ24" s="1009"/>
    </row>
    <row r="25" spans="1:36" ht="11.25" hidden="1">
      <c r="A25" s="1200"/>
      <c r="B25" s="1200"/>
      <c r="C25" s="1200"/>
      <c r="D25" s="1200"/>
      <c r="E25" s="1200"/>
      <c r="F25" s="1200"/>
      <c r="G25" s="1016"/>
      <c r="H25" s="1016"/>
      <c r="I25" s="1200"/>
      <c r="J25" s="1200"/>
      <c r="K25" s="967"/>
      <c r="L25" s="801"/>
      <c r="M25" s="647"/>
      <c r="N25" s="647"/>
      <c r="O25" s="764"/>
      <c r="P25" s="764"/>
      <c r="Q25" s="770" t="str">
        <f>R24 &amp; "-" &amp; T24</f>
        <v>-</v>
      </c>
      <c r="R25" s="1206"/>
      <c r="S25" s="1207"/>
      <c r="T25" s="1206"/>
      <c r="U25" s="1207"/>
      <c r="V25" s="764"/>
      <c r="W25" s="1218"/>
      <c r="Y25" s="830"/>
      <c r="Z25" s="830" t="str">
        <f t="shared" si="0"/>
        <v/>
      </c>
      <c r="AA25" s="830"/>
      <c r="AB25" s="830"/>
      <c r="AC25" s="830"/>
      <c r="AI25" s="1009"/>
      <c r="AJ25" s="1009"/>
    </row>
    <row r="26" spans="1:36" ht="15" customHeight="1">
      <c r="A26" s="1200"/>
      <c r="B26" s="1200"/>
      <c r="C26" s="1200"/>
      <c r="D26" s="1200"/>
      <c r="E26" s="1200"/>
      <c r="F26" s="1200"/>
      <c r="G26" s="1027"/>
      <c r="H26" s="1016"/>
      <c r="I26" s="1200"/>
      <c r="J26" s="1200"/>
      <c r="K26" s="966"/>
      <c r="L26" s="689"/>
      <c r="M26" s="558" t="s">
        <v>25</v>
      </c>
      <c r="N26" s="1007"/>
      <c r="O26" s="1007"/>
      <c r="P26" s="1007"/>
      <c r="Q26" s="1007"/>
      <c r="R26" s="1007"/>
      <c r="S26" s="1007"/>
      <c r="T26" s="1007"/>
      <c r="U26" s="1007"/>
      <c r="V26" s="763"/>
      <c r="W26" s="1219"/>
      <c r="Y26" s="830"/>
      <c r="Z26" s="830" t="str">
        <f t="shared" si="0"/>
        <v>Добавить вид теплоносителя (параметры теплоносителя)</v>
      </c>
      <c r="AA26" s="830"/>
      <c r="AB26" s="830"/>
      <c r="AC26" s="830"/>
      <c r="AI26" s="1009"/>
      <c r="AJ26" s="1009"/>
    </row>
    <row r="27" spans="1:36" ht="15" customHeight="1">
      <c r="A27" s="1200"/>
      <c r="B27" s="1200"/>
      <c r="C27" s="1200"/>
      <c r="D27" s="1200"/>
      <c r="E27" s="1200"/>
      <c r="F27" s="1027"/>
      <c r="G27" s="1027"/>
      <c r="H27" s="1016"/>
      <c r="I27" s="1200"/>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00"/>
      <c r="B28" s="1200"/>
      <c r="C28" s="1200"/>
      <c r="D28" s="1200"/>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00"/>
      <c r="B29" s="1200"/>
      <c r="C29" s="1200"/>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00"/>
      <c r="B30" s="1200"/>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00"/>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3" t="s">
        <v>633</v>
      </c>
      <c r="N34" s="1193"/>
      <c r="O34" s="1193"/>
      <c r="P34" s="1193"/>
      <c r="Q34" s="1193"/>
      <c r="R34" s="1193"/>
      <c r="S34" s="1193"/>
      <c r="T34" s="1193"/>
      <c r="U34" s="1193"/>
      <c r="V34" s="1193"/>
      <c r="W34" s="1193"/>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4" t="s">
        <v>491</v>
      </c>
      <c r="G2" s="1195"/>
      <c r="H2" s="1196"/>
      <c r="I2" s="641"/>
    </row>
    <row r="3" spans="1:20" ht="3" customHeight="1"/>
    <row r="4" spans="1:20" s="571" customFormat="1" ht="11.25">
      <c r="A4" s="591"/>
      <c r="B4" s="591"/>
      <c r="C4" s="591"/>
      <c r="D4" s="591"/>
      <c r="F4" s="1148" t="s">
        <v>454</v>
      </c>
      <c r="G4" s="1148"/>
      <c r="H4" s="1148"/>
      <c r="I4" s="119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198">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198"/>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19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198"/>
      <c r="B11" s="1198">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198"/>
      <c r="B12" s="1198"/>
      <c r="C12" s="119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198"/>
      <c r="B13" s="1198"/>
      <c r="C13" s="1198"/>
      <c r="D13" s="624">
        <v>1</v>
      </c>
      <c r="F13" s="617" t="str">
        <f>"4."&amp;mergeValue(A13) &amp;"."&amp;mergeValue(B13)&amp;"."&amp;mergeValue(C13)&amp;"."&amp;mergeValue(D13)</f>
        <v>4.1.1.1.1</v>
      </c>
      <c r="G13" s="634" t="s">
        <v>498</v>
      </c>
      <c r="H13" s="605"/>
      <c r="I13" s="1199" t="s">
        <v>592</v>
      </c>
      <c r="J13" s="616"/>
      <c r="K13" s="591"/>
      <c r="L13" s="591"/>
      <c r="M13" s="591"/>
      <c r="N13" s="591"/>
      <c r="O13" s="591"/>
      <c r="P13" s="591"/>
      <c r="Q13" s="591"/>
      <c r="R13" s="591"/>
      <c r="S13" s="591"/>
      <c r="T13" s="591"/>
    </row>
    <row r="14" spans="1:20" s="571" customFormat="1" ht="18.75">
      <c r="A14" s="1198"/>
      <c r="B14" s="1198"/>
      <c r="C14" s="1198"/>
      <c r="D14" s="624"/>
      <c r="F14" s="620"/>
      <c r="G14" s="551" t="s">
        <v>4</v>
      </c>
      <c r="H14" s="625"/>
      <c r="I14" s="1199"/>
      <c r="J14" s="616"/>
      <c r="K14" s="591"/>
      <c r="L14" s="591"/>
      <c r="M14" s="591"/>
      <c r="N14" s="591"/>
      <c r="O14" s="591"/>
      <c r="P14" s="591"/>
      <c r="Q14" s="591"/>
      <c r="R14" s="591"/>
      <c r="S14" s="591"/>
      <c r="T14" s="591"/>
    </row>
    <row r="15" spans="1:20" s="571" customFormat="1" ht="18.75">
      <c r="A15" s="1198"/>
      <c r="B15" s="1198"/>
      <c r="C15" s="624"/>
      <c r="D15" s="624"/>
      <c r="F15" s="635"/>
      <c r="G15" s="578" t="s">
        <v>403</v>
      </c>
      <c r="H15" s="636"/>
      <c r="I15" s="637"/>
      <c r="J15" s="616"/>
      <c r="K15" s="591"/>
      <c r="L15" s="591"/>
      <c r="M15" s="591"/>
      <c r="N15" s="591"/>
      <c r="O15" s="591"/>
      <c r="P15" s="591"/>
      <c r="Q15" s="591"/>
      <c r="R15" s="591"/>
      <c r="S15" s="591"/>
      <c r="T15" s="591"/>
    </row>
    <row r="16" spans="1:20" s="571" customFormat="1" ht="18.75">
      <c r="A16" s="119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3" t="s">
        <v>594</v>
      </c>
      <c r="H19" s="1193"/>
      <c r="I19" s="595"/>
      <c r="J19" s="615"/>
      <c r="K19" s="615"/>
      <c r="L19" s="615"/>
      <c r="M19" s="615"/>
      <c r="N19" s="615"/>
      <c r="O19" s="615"/>
      <c r="P19" s="615"/>
      <c r="Q19" s="615"/>
      <c r="R19" s="615"/>
      <c r="S19" s="615"/>
      <c r="T19" s="615"/>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4" t="s">
        <v>632</v>
      </c>
      <c r="M5" s="1214"/>
      <c r="N5" s="1214"/>
      <c r="O5" s="1214"/>
      <c r="P5" s="1214"/>
      <c r="Q5" s="1214"/>
      <c r="R5" s="1214"/>
      <c r="S5" s="1214"/>
      <c r="T5" s="1214"/>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35" t="s">
        <v>85</v>
      </c>
      <c r="P7" s="1235"/>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0" t="str">
        <f>IF(NameOrPr_ch="",IF(NameOrPr="","",NameOrPr),NameOrPr_ch)</f>
        <v>ДЖКХЭиРТ ЯО</v>
      </c>
      <c r="P9" s="1220"/>
      <c r="Q9" s="1220"/>
      <c r="R9" s="1220"/>
      <c r="S9" s="1220"/>
      <c r="T9" s="1220"/>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20" t="str">
        <f>IF(datePr_ch="",IF(datePr="","",datePr),datePr_ch)</f>
        <v>09.12.2021</v>
      </c>
      <c r="P10" s="1220"/>
      <c r="Q10" s="1220"/>
      <c r="R10" s="1220"/>
      <c r="S10" s="1220"/>
      <c r="T10" s="1220"/>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20" t="str">
        <f>IF(numberPr_ch="",IF(numberPr="","",numberPr),numberPr_ch)</f>
        <v>169-п/ст</v>
      </c>
      <c r="P11" s="1220"/>
      <c r="Q11" s="1220"/>
      <c r="R11" s="1220"/>
      <c r="S11" s="1220"/>
      <c r="T11" s="1220"/>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0" t="str">
        <f>IF(IstPub_ch="",IF(IstPub="","",IstPub),IstPub_ch)</f>
        <v>https://www.yarregion.ru/depts/dtert/tmpPages/prikaz.aspx</v>
      </c>
      <c r="P12" s="1220"/>
      <c r="Q12" s="1220"/>
      <c r="R12" s="1220"/>
      <c r="S12" s="1220"/>
      <c r="T12" s="1220"/>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5"/>
      <c r="M13" s="1215"/>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1"/>
      <c r="P14" s="1221"/>
      <c r="Q14" s="1221"/>
      <c r="R14" s="1221"/>
      <c r="S14" s="1221"/>
      <c r="T14" s="1221"/>
      <c r="U14" s="1221"/>
    </row>
    <row r="15" spans="1:34">
      <c r="J15" s="530"/>
      <c r="K15" s="530"/>
      <c r="L15" s="1148" t="s">
        <v>454</v>
      </c>
      <c r="M15" s="1148"/>
      <c r="N15" s="1148"/>
      <c r="O15" s="1148"/>
      <c r="P15" s="1148"/>
      <c r="Q15" s="1148"/>
      <c r="R15" s="1148"/>
      <c r="S15" s="1148"/>
      <c r="T15" s="1148"/>
      <c r="U15" s="1148"/>
      <c r="V15" s="1148"/>
      <c r="W15" s="1148" t="s">
        <v>455</v>
      </c>
    </row>
    <row r="16" spans="1:34" ht="14.25" customHeight="1">
      <c r="J16" s="530"/>
      <c r="K16" s="530"/>
      <c r="L16" s="1227" t="s">
        <v>92</v>
      </c>
      <c r="M16" s="1227" t="s">
        <v>640</v>
      </c>
      <c r="N16" s="662"/>
      <c r="O16" s="1228" t="s">
        <v>642</v>
      </c>
      <c r="P16" s="1229"/>
      <c r="Q16" s="1229"/>
      <c r="R16" s="1229"/>
      <c r="S16" s="1229"/>
      <c r="T16" s="1230"/>
      <c r="U16" s="1211" t="s">
        <v>341</v>
      </c>
      <c r="V16" s="1224" t="s">
        <v>275</v>
      </c>
      <c r="W16" s="1148"/>
    </row>
    <row r="17" spans="1:36" ht="14.25" customHeight="1">
      <c r="J17" s="530"/>
      <c r="K17" s="530"/>
      <c r="L17" s="1227"/>
      <c r="M17" s="1227"/>
      <c r="N17" s="663"/>
      <c r="O17" s="1233" t="s">
        <v>606</v>
      </c>
      <c r="P17" s="1231" t="s">
        <v>271</v>
      </c>
      <c r="Q17" s="1232"/>
      <c r="R17" s="1208" t="s">
        <v>655</v>
      </c>
      <c r="S17" s="1209"/>
      <c r="T17" s="1210"/>
      <c r="U17" s="1212"/>
      <c r="V17" s="1225"/>
      <c r="W17" s="1148"/>
    </row>
    <row r="18" spans="1:36" ht="33.75" customHeight="1">
      <c r="J18" s="530"/>
      <c r="K18" s="530"/>
      <c r="L18" s="1227"/>
      <c r="M18" s="1227"/>
      <c r="N18" s="664"/>
      <c r="O18" s="1234"/>
      <c r="P18" s="536" t="s">
        <v>607</v>
      </c>
      <c r="Q18" s="536" t="s">
        <v>6</v>
      </c>
      <c r="R18" s="537" t="s">
        <v>274</v>
      </c>
      <c r="S18" s="1222" t="s">
        <v>273</v>
      </c>
      <c r="T18" s="1223"/>
      <c r="U18" s="1213"/>
      <c r="V18" s="1226"/>
      <c r="W18" s="1148"/>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6">
        <f ca="1">OFFSET(S19,0,-1)+1</f>
        <v>7</v>
      </c>
      <c r="T19" s="1216"/>
      <c r="U19" s="649">
        <f ca="1">OFFSET(U19,0,-2)+1</f>
        <v>8</v>
      </c>
      <c r="V19" s="650">
        <f ca="1">OFFSET(V19,0,-1)</f>
        <v>8</v>
      </c>
      <c r="W19" s="649">
        <f ca="1">OFFSET(W19,0,-1)+1</f>
        <v>9</v>
      </c>
    </row>
    <row r="20" spans="1:36" ht="22.5">
      <c r="A20" s="1200">
        <v>1</v>
      </c>
      <c r="B20" s="884"/>
      <c r="C20" s="884"/>
      <c r="D20" s="884"/>
      <c r="E20" s="885"/>
      <c r="F20" s="886"/>
      <c r="G20" s="886"/>
      <c r="H20" s="886"/>
      <c r="I20" s="887"/>
      <c r="J20" s="882"/>
      <c r="K20" s="889"/>
      <c r="L20" s="594">
        <f>mergeValue(A20)</f>
        <v>1</v>
      </c>
      <c r="M20" s="642" t="s">
        <v>20</v>
      </c>
      <c r="N20" s="647"/>
      <c r="O20" s="1201"/>
      <c r="P20" s="1201"/>
      <c r="Q20" s="1201"/>
      <c r="R20" s="1201"/>
      <c r="S20" s="1201"/>
      <c r="T20" s="1201"/>
      <c r="U20" s="1201"/>
      <c r="V20" s="1201"/>
      <c r="W20" s="631" t="s">
        <v>476</v>
      </c>
      <c r="Y20" s="590"/>
      <c r="Z20" s="590" t="str">
        <f t="shared" ref="Z20:Z33" si="0">IF(M20="","",M20 )</f>
        <v>Наименование тарифа</v>
      </c>
      <c r="AA20" s="590"/>
      <c r="AB20" s="590"/>
      <c r="AC20" s="590"/>
      <c r="AI20" s="586"/>
      <c r="AJ20" s="586"/>
    </row>
    <row r="21" spans="1:36" ht="22.5">
      <c r="A21" s="1200"/>
      <c r="B21" s="1200">
        <v>1</v>
      </c>
      <c r="C21" s="884"/>
      <c r="D21" s="884"/>
      <c r="E21" s="886"/>
      <c r="F21" s="886"/>
      <c r="G21" s="886"/>
      <c r="H21" s="886"/>
      <c r="I21" s="881"/>
      <c r="J21" s="880"/>
      <c r="K21" s="883"/>
      <c r="L21" s="594" t="str">
        <f>mergeValue(A21) &amp;"."&amp; mergeValue(B21)</f>
        <v>1.1</v>
      </c>
      <c r="M21" s="547" t="s">
        <v>16</v>
      </c>
      <c r="N21" s="647"/>
      <c r="O21" s="1201"/>
      <c r="P21" s="1201"/>
      <c r="Q21" s="1201"/>
      <c r="R21" s="1201"/>
      <c r="S21" s="1201"/>
      <c r="T21" s="1201"/>
      <c r="U21" s="1201"/>
      <c r="V21" s="1201"/>
      <c r="W21" s="631" t="s">
        <v>477</v>
      </c>
      <c r="Y21" s="590"/>
      <c r="Z21" s="590" t="str">
        <f t="shared" si="0"/>
        <v>Территория действия тарифа</v>
      </c>
      <c r="AA21" s="590"/>
      <c r="AB21" s="590"/>
      <c r="AC21" s="590"/>
      <c r="AI21" s="586"/>
      <c r="AJ21" s="586"/>
    </row>
    <row r="22" spans="1:36" ht="22.5">
      <c r="A22" s="1200"/>
      <c r="B22" s="1200"/>
      <c r="C22" s="1200">
        <v>1</v>
      </c>
      <c r="D22" s="884"/>
      <c r="E22" s="886"/>
      <c r="F22" s="886"/>
      <c r="G22" s="886"/>
      <c r="H22" s="886"/>
      <c r="I22" s="888"/>
      <c r="J22" s="880"/>
      <c r="K22" s="883"/>
      <c r="L22" s="594" t="str">
        <f>mergeValue(A22) &amp;"."&amp; mergeValue(B22)&amp;"."&amp; mergeValue(C22)</f>
        <v>1.1.1</v>
      </c>
      <c r="M22" s="548" t="s">
        <v>7</v>
      </c>
      <c r="N22" s="647"/>
      <c r="O22" s="1201"/>
      <c r="P22" s="1201"/>
      <c r="Q22" s="1201"/>
      <c r="R22" s="1201"/>
      <c r="S22" s="1201"/>
      <c r="T22" s="1201"/>
      <c r="U22" s="1201"/>
      <c r="V22" s="1201"/>
      <c r="W22" s="631" t="s">
        <v>634</v>
      </c>
      <c r="Y22" s="590"/>
      <c r="Z22" s="590" t="str">
        <f t="shared" si="0"/>
        <v xml:space="preserve">Наименование системы теплоснабжения </v>
      </c>
      <c r="AA22" s="590"/>
      <c r="AB22" s="590"/>
      <c r="AC22" s="590"/>
      <c r="AI22" s="586"/>
      <c r="AJ22" s="586"/>
    </row>
    <row r="23" spans="1:36" ht="22.5">
      <c r="A23" s="1200"/>
      <c r="B23" s="1200"/>
      <c r="C23" s="1200"/>
      <c r="D23" s="1200">
        <v>1</v>
      </c>
      <c r="E23" s="886"/>
      <c r="F23" s="886"/>
      <c r="G23" s="886"/>
      <c r="H23" s="886"/>
      <c r="I23" s="888"/>
      <c r="J23" s="880"/>
      <c r="K23" s="883"/>
      <c r="L23" s="594" t="str">
        <f>mergeValue(A23) &amp;"."&amp; mergeValue(B23)&amp;"."&amp; mergeValue(C23)&amp;"."&amp; mergeValue(D23)</f>
        <v>1.1.1.1</v>
      </c>
      <c r="M23" s="549" t="s">
        <v>22</v>
      </c>
      <c r="N23" s="647"/>
      <c r="O23" s="1201"/>
      <c r="P23" s="1201"/>
      <c r="Q23" s="1201"/>
      <c r="R23" s="1201"/>
      <c r="S23" s="1201"/>
      <c r="T23" s="1201"/>
      <c r="U23" s="1201"/>
      <c r="V23" s="1201"/>
      <c r="W23" s="631" t="s">
        <v>635</v>
      </c>
      <c r="Y23" s="590"/>
      <c r="Z23" s="590" t="str">
        <f t="shared" si="0"/>
        <v xml:space="preserve">Источник тепловой энергии  </v>
      </c>
      <c r="AA23" s="590"/>
      <c r="AB23" s="590"/>
      <c r="AC23" s="590"/>
      <c r="AI23" s="586"/>
      <c r="AJ23" s="586"/>
    </row>
    <row r="24" spans="1:36" ht="101.25">
      <c r="A24" s="1200"/>
      <c r="B24" s="1200"/>
      <c r="C24" s="1200"/>
      <c r="D24" s="1200"/>
      <c r="E24" s="1200">
        <v>1</v>
      </c>
      <c r="F24" s="886"/>
      <c r="G24" s="886"/>
      <c r="H24" s="884">
        <v>1</v>
      </c>
      <c r="I24" s="1200">
        <v>1</v>
      </c>
      <c r="J24" s="886"/>
      <c r="K24" s="891"/>
      <c r="L24" s="594" t="str">
        <f>mergeValue(A24) &amp;"."&amp; mergeValue(B24)&amp;"."&amp; mergeValue(C24)&amp;"."&amp; mergeValue(D24)&amp;"."&amp; mergeValue(E24)</f>
        <v>1.1.1.1.1</v>
      </c>
      <c r="M24" s="555" t="s">
        <v>9</v>
      </c>
      <c r="N24" s="647"/>
      <c r="O24" s="1202"/>
      <c r="P24" s="1202"/>
      <c r="Q24" s="1202"/>
      <c r="R24" s="1202"/>
      <c r="S24" s="1202"/>
      <c r="T24" s="1202"/>
      <c r="U24" s="1202"/>
      <c r="V24" s="1202"/>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0"/>
      <c r="B25" s="1200"/>
      <c r="C25" s="1200"/>
      <c r="D25" s="1200"/>
      <c r="E25" s="1200"/>
      <c r="F25" s="1200">
        <v>1</v>
      </c>
      <c r="G25" s="884"/>
      <c r="H25" s="884"/>
      <c r="I25" s="1200"/>
      <c r="J25" s="1200">
        <v>1</v>
      </c>
      <c r="K25" s="892"/>
      <c r="L25" s="594" t="str">
        <f>mergeValue(A25) &amp;"."&amp; mergeValue(B25)&amp;"."&amp; mergeValue(C25)&amp;"."&amp; mergeValue(D25)&amp;"."&amp; mergeValue(E25)&amp;"."&amp; mergeValue(F25)</f>
        <v>1.1.1.1.1.1</v>
      </c>
      <c r="M25" s="556" t="s">
        <v>10</v>
      </c>
      <c r="N25" s="647"/>
      <c r="O25" s="1203"/>
      <c r="P25" s="1204"/>
      <c r="Q25" s="1204"/>
      <c r="R25" s="1204"/>
      <c r="S25" s="1204"/>
      <c r="T25" s="1204"/>
      <c r="U25" s="1204"/>
      <c r="V25" s="1205"/>
      <c r="W25" s="631" t="s">
        <v>637</v>
      </c>
      <c r="Y25" s="590"/>
      <c r="Z25" s="590" t="str">
        <f t="shared" si="0"/>
        <v>Группа потребителей</v>
      </c>
      <c r="AA25" s="590"/>
      <c r="AB25" s="590"/>
      <c r="AC25" s="590"/>
      <c r="AI25" s="586"/>
      <c r="AJ25" s="586"/>
    </row>
    <row r="26" spans="1:36" ht="189" customHeight="1">
      <c r="A26" s="1200"/>
      <c r="B26" s="1200"/>
      <c r="C26" s="1200"/>
      <c r="D26" s="1200"/>
      <c r="E26" s="1200"/>
      <c r="F26" s="1200"/>
      <c r="G26" s="884">
        <v>1</v>
      </c>
      <c r="H26" s="884"/>
      <c r="I26" s="1200"/>
      <c r="J26" s="1200"/>
      <c r="K26" s="892">
        <v>1</v>
      </c>
      <c r="L26" s="594" t="str">
        <f>mergeValue(A26) &amp;"."&amp; mergeValue(B26)&amp;"."&amp; mergeValue(C26)&amp;"."&amp; mergeValue(D26)&amp;"."&amp; mergeValue(E26)&amp;"."&amp; mergeValue(F26)&amp;"."&amp; mergeValue(G26)</f>
        <v>1.1.1.1.1.1.1</v>
      </c>
      <c r="M26" s="1070"/>
      <c r="N26" s="647"/>
      <c r="O26" s="563"/>
      <c r="P26" s="563"/>
      <c r="Q26" s="1094"/>
      <c r="R26" s="1206"/>
      <c r="S26" s="1207" t="s">
        <v>84</v>
      </c>
      <c r="T26" s="1206"/>
      <c r="U26" s="1207" t="s">
        <v>85</v>
      </c>
      <c r="V26" s="563"/>
      <c r="W26" s="1217" t="s">
        <v>656</v>
      </c>
      <c r="X26" s="586" t="str">
        <f>strCheckDate(O27:V27)</f>
        <v/>
      </c>
      <c r="Y26" s="590"/>
      <c r="Z26" s="590" t="str">
        <f t="shared" si="0"/>
        <v/>
      </c>
      <c r="AA26" s="590"/>
      <c r="AB26" s="590"/>
      <c r="AC26" s="590"/>
      <c r="AI26" s="586"/>
      <c r="AJ26" s="586"/>
    </row>
    <row r="27" spans="1:36" ht="11.25" hidden="1">
      <c r="A27" s="1200"/>
      <c r="B27" s="1200"/>
      <c r="C27" s="1200"/>
      <c r="D27" s="1200"/>
      <c r="E27" s="1200"/>
      <c r="F27" s="1200"/>
      <c r="G27" s="884"/>
      <c r="H27" s="884"/>
      <c r="I27" s="1200"/>
      <c r="J27" s="1200"/>
      <c r="K27" s="892"/>
      <c r="L27" s="601"/>
      <c r="M27" s="647"/>
      <c r="N27" s="647"/>
      <c r="O27" s="563"/>
      <c r="P27" s="563"/>
      <c r="Q27" s="585" t="str">
        <f>R26 &amp; "-" &amp; T26</f>
        <v>-</v>
      </c>
      <c r="R27" s="1206"/>
      <c r="S27" s="1207"/>
      <c r="T27" s="1206"/>
      <c r="U27" s="1207"/>
      <c r="V27" s="563"/>
      <c r="W27" s="1218"/>
      <c r="Y27" s="590"/>
      <c r="Z27" s="590" t="str">
        <f t="shared" si="0"/>
        <v/>
      </c>
      <c r="AA27" s="590"/>
      <c r="AB27" s="590"/>
      <c r="AC27" s="590"/>
      <c r="AI27" s="586"/>
      <c r="AJ27" s="586"/>
    </row>
    <row r="28" spans="1:36" ht="15" customHeight="1">
      <c r="A28" s="1200"/>
      <c r="B28" s="1200"/>
      <c r="C28" s="1200"/>
      <c r="D28" s="1200"/>
      <c r="E28" s="1200"/>
      <c r="F28" s="1200"/>
      <c r="G28" s="886"/>
      <c r="H28" s="884"/>
      <c r="I28" s="1200"/>
      <c r="J28" s="1200"/>
      <c r="K28" s="891"/>
      <c r="L28" s="539"/>
      <c r="M28" s="558" t="s">
        <v>25</v>
      </c>
      <c r="N28" s="565"/>
      <c r="O28" s="565"/>
      <c r="P28" s="565"/>
      <c r="Q28" s="565"/>
      <c r="R28" s="565"/>
      <c r="S28" s="565"/>
      <c r="T28" s="565"/>
      <c r="U28" s="565"/>
      <c r="V28" s="561"/>
      <c r="W28" s="1219"/>
      <c r="Y28" s="590"/>
      <c r="Z28" s="590" t="str">
        <f t="shared" si="0"/>
        <v>Добавить вид теплоносителя (параметры теплоносителя)</v>
      </c>
      <c r="AA28" s="590"/>
      <c r="AB28" s="590"/>
      <c r="AC28" s="590"/>
      <c r="AI28" s="586"/>
      <c r="AJ28" s="586"/>
    </row>
    <row r="29" spans="1:36" ht="15" customHeight="1">
      <c r="A29" s="1200"/>
      <c r="B29" s="1200"/>
      <c r="C29" s="1200"/>
      <c r="D29" s="1200"/>
      <c r="E29" s="1200"/>
      <c r="F29" s="886"/>
      <c r="G29" s="886"/>
      <c r="H29" s="884"/>
      <c r="I29" s="1200"/>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0"/>
      <c r="B30" s="1200"/>
      <c r="C30" s="1200"/>
      <c r="D30" s="1200"/>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0"/>
      <c r="B31" s="1200"/>
      <c r="C31" s="1200"/>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0"/>
      <c r="B32" s="1200"/>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0"/>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3" t="s">
        <v>633</v>
      </c>
      <c r="N36" s="1193"/>
      <c r="O36" s="1193"/>
      <c r="P36" s="1193"/>
      <c r="Q36" s="1193"/>
      <c r="R36" s="1193"/>
      <c r="S36" s="1193"/>
      <c r="T36" s="1193"/>
      <c r="U36" s="1193"/>
      <c r="V36" s="1193"/>
      <c r="W36" s="1193"/>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4" t="s">
        <v>491</v>
      </c>
      <c r="G2" s="1195"/>
      <c r="H2" s="1196"/>
      <c r="I2" s="807"/>
    </row>
    <row r="3" spans="1:20" ht="3" customHeight="1"/>
    <row r="4" spans="1:20" s="571" customFormat="1" ht="11.25">
      <c r="A4" s="772"/>
      <c r="B4" s="772"/>
      <c r="C4" s="772"/>
      <c r="D4" s="772"/>
      <c r="F4" s="1148" t="s">
        <v>454</v>
      </c>
      <c r="G4" s="1148"/>
      <c r="H4" s="1148"/>
      <c r="I4" s="1197"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197"/>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20.12.2021</v>
      </c>
      <c r="I7" s="817" t="s">
        <v>493</v>
      </c>
      <c r="J7" s="616"/>
      <c r="K7" s="772"/>
      <c r="L7" s="772"/>
      <c r="M7" s="772"/>
      <c r="N7" s="772"/>
      <c r="O7" s="772"/>
      <c r="P7" s="772"/>
      <c r="Q7" s="772"/>
      <c r="R7" s="772"/>
      <c r="S7" s="772"/>
      <c r="T7" s="772"/>
    </row>
    <row r="8" spans="1:20" s="571" customFormat="1" ht="45">
      <c r="A8" s="1198">
        <v>1</v>
      </c>
      <c r="B8" s="772"/>
      <c r="C8" s="772"/>
      <c r="D8" s="772"/>
      <c r="F8" s="815" t="str">
        <f>"2." &amp;mergeValue(A8)</f>
        <v>2.1</v>
      </c>
      <c r="G8" s="816" t="s">
        <v>494</v>
      </c>
      <c r="H8" s="806"/>
      <c r="I8" s="817" t="s">
        <v>591</v>
      </c>
      <c r="J8" s="616"/>
      <c r="K8" s="772"/>
      <c r="L8" s="772"/>
      <c r="M8" s="772"/>
      <c r="N8" s="772"/>
      <c r="O8" s="772"/>
      <c r="P8" s="772"/>
      <c r="Q8" s="772"/>
      <c r="R8" s="772"/>
      <c r="S8" s="772"/>
      <c r="T8" s="772"/>
    </row>
    <row r="9" spans="1:20" s="571" customFormat="1" ht="22.5">
      <c r="A9" s="1198"/>
      <c r="B9" s="772"/>
      <c r="C9" s="772"/>
      <c r="D9" s="772"/>
      <c r="F9" s="815" t="str">
        <f>"3." &amp;mergeValue(A9)</f>
        <v>3.1</v>
      </c>
      <c r="G9" s="816" t="s">
        <v>495</v>
      </c>
      <c r="H9" s="806"/>
      <c r="I9" s="817" t="s">
        <v>589</v>
      </c>
      <c r="J9" s="616"/>
      <c r="K9" s="772"/>
      <c r="L9" s="772"/>
      <c r="M9" s="772"/>
      <c r="N9" s="772"/>
      <c r="O9" s="772"/>
      <c r="P9" s="772"/>
      <c r="Q9" s="772"/>
      <c r="R9" s="772"/>
      <c r="S9" s="772"/>
      <c r="T9" s="772"/>
    </row>
    <row r="10" spans="1:20" s="571" customFormat="1" ht="22.5">
      <c r="A10" s="1198"/>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198"/>
      <c r="B11" s="1198">
        <v>1</v>
      </c>
      <c r="C11" s="778"/>
      <c r="D11" s="778"/>
      <c r="F11" s="815" t="str">
        <f>"4."&amp;mergeValue(A11) &amp;"."&amp;mergeValue(B11)</f>
        <v>4.1.1</v>
      </c>
      <c r="G11" s="831" t="s">
        <v>593</v>
      </c>
      <c r="H11" s="806" t="str">
        <f>IF(region_name="","",region_name)</f>
        <v>Ярославская область</v>
      </c>
      <c r="I11" s="817" t="s">
        <v>499</v>
      </c>
      <c r="J11" s="616"/>
      <c r="K11" s="772"/>
      <c r="L11" s="772"/>
      <c r="M11" s="772"/>
      <c r="N11" s="772"/>
      <c r="O11" s="772"/>
      <c r="P11" s="772"/>
      <c r="Q11" s="772"/>
      <c r="R11" s="772"/>
      <c r="S11" s="772"/>
      <c r="T11" s="772"/>
    </row>
    <row r="12" spans="1:20" s="571" customFormat="1" ht="22.5">
      <c r="A12" s="1198"/>
      <c r="B12" s="1198"/>
      <c r="C12" s="1198">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198"/>
      <c r="B13" s="1198"/>
      <c r="C13" s="1198"/>
      <c r="D13" s="778">
        <v>1</v>
      </c>
      <c r="F13" s="815" t="str">
        <f>"4."&amp;mergeValue(A13) &amp;"."&amp;mergeValue(B13)&amp;"."&amp;mergeValue(C13)&amp;"."&amp;mergeValue(D13)</f>
        <v>4.1.1.1.1</v>
      </c>
      <c r="G13" s="819" t="s">
        <v>498</v>
      </c>
      <c r="H13" s="806"/>
      <c r="I13" s="1199" t="s">
        <v>592</v>
      </c>
      <c r="J13" s="616"/>
      <c r="K13" s="772"/>
      <c r="L13" s="772"/>
      <c r="M13" s="772"/>
      <c r="N13" s="772"/>
      <c r="O13" s="772"/>
      <c r="P13" s="772"/>
      <c r="Q13" s="772"/>
      <c r="R13" s="772"/>
      <c r="S13" s="772"/>
      <c r="T13" s="772"/>
    </row>
    <row r="14" spans="1:20" s="571" customFormat="1" ht="18.75">
      <c r="A14" s="1198"/>
      <c r="B14" s="1198"/>
      <c r="C14" s="1198"/>
      <c r="D14" s="778"/>
      <c r="F14" s="820"/>
      <c r="G14" s="760" t="s">
        <v>4</v>
      </c>
      <c r="H14" s="625"/>
      <c r="I14" s="1199"/>
      <c r="J14" s="616"/>
      <c r="K14" s="772"/>
      <c r="L14" s="772"/>
      <c r="M14" s="772"/>
      <c r="N14" s="772"/>
      <c r="O14" s="772"/>
      <c r="P14" s="772"/>
      <c r="Q14" s="772"/>
      <c r="R14" s="772"/>
      <c r="S14" s="772"/>
      <c r="T14" s="772"/>
    </row>
    <row r="15" spans="1:20" s="571" customFormat="1" ht="18.75">
      <c r="A15" s="1198"/>
      <c r="B15" s="1198"/>
      <c r="C15" s="778"/>
      <c r="D15" s="778"/>
      <c r="F15" s="635"/>
      <c r="G15" s="578" t="s">
        <v>403</v>
      </c>
      <c r="H15" s="636"/>
      <c r="I15" s="637"/>
      <c r="J15" s="616"/>
      <c r="K15" s="772"/>
      <c r="L15" s="772"/>
      <c r="M15" s="772"/>
      <c r="N15" s="772"/>
      <c r="O15" s="772"/>
      <c r="P15" s="772"/>
      <c r="Q15" s="772"/>
      <c r="R15" s="772"/>
      <c r="S15" s="772"/>
      <c r="T15" s="772"/>
    </row>
    <row r="16" spans="1:20" s="571" customFormat="1" ht="18.75">
      <c r="A16" s="1198"/>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3" t="s">
        <v>594</v>
      </c>
      <c r="H19" s="1193"/>
      <c r="I19" s="824"/>
      <c r="J19" s="774"/>
      <c r="K19" s="774"/>
      <c r="L19" s="774"/>
      <c r="M19" s="774"/>
      <c r="N19" s="774"/>
      <c r="O19" s="774"/>
      <c r="P19" s="774"/>
      <c r="Q19" s="774"/>
      <c r="R19" s="774"/>
      <c r="S19" s="774"/>
      <c r="T19" s="774"/>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4" t="s">
        <v>632</v>
      </c>
      <c r="M5" s="1214"/>
      <c r="N5" s="1214"/>
      <c r="O5" s="1214"/>
      <c r="P5" s="1214"/>
      <c r="Q5" s="1214"/>
      <c r="R5" s="1214"/>
      <c r="S5" s="1214"/>
      <c r="T5" s="1214"/>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36"/>
      <c r="P7" s="1237"/>
      <c r="Q7" s="1237"/>
      <c r="R7" s="1237"/>
      <c r="S7" s="1237"/>
      <c r="T7" s="1238"/>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0" t="str">
        <f>IF(NameOrPr_ch="",IF(NameOrPr="","",NameOrPr),NameOrPr_ch)</f>
        <v>ДЖКХЭиРТ ЯО</v>
      </c>
      <c r="P9" s="1220"/>
      <c r="Q9" s="1220"/>
      <c r="R9" s="1220"/>
      <c r="S9" s="1220"/>
      <c r="T9" s="1220"/>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20" t="str">
        <f>IF(datePr_ch="",IF(datePr="","",datePr),datePr_ch)</f>
        <v>09.12.2021</v>
      </c>
      <c r="P10" s="1220"/>
      <c r="Q10" s="1220"/>
      <c r="R10" s="1220"/>
      <c r="S10" s="1220"/>
      <c r="T10" s="1220"/>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20" t="str">
        <f>IF(numberPr_ch="",IF(numberPr="","",numberPr),numberPr_ch)</f>
        <v>169-п/ст</v>
      </c>
      <c r="P11" s="1220"/>
      <c r="Q11" s="1220"/>
      <c r="R11" s="1220"/>
      <c r="S11" s="1220"/>
      <c r="T11" s="1220"/>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0" t="str">
        <f>IF(IstPub_ch="",IF(IstPub="","",IstPub),IstPub_ch)</f>
        <v>https://www.yarregion.ru/depts/dtert/tmpPages/prikaz.aspx</v>
      </c>
      <c r="P12" s="1220"/>
      <c r="Q12" s="1220"/>
      <c r="R12" s="1220"/>
      <c r="S12" s="1220"/>
      <c r="T12" s="1220"/>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5"/>
      <c r="M13" s="1215"/>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1"/>
      <c r="P14" s="1221"/>
      <c r="Q14" s="1221"/>
      <c r="R14" s="1221"/>
      <c r="S14" s="1221"/>
      <c r="T14" s="1221"/>
      <c r="U14" s="1221"/>
    </row>
    <row r="15" spans="1:34">
      <c r="J15" s="687"/>
      <c r="K15" s="687"/>
      <c r="L15" s="1148" t="s">
        <v>454</v>
      </c>
      <c r="M15" s="1148"/>
      <c r="N15" s="1148"/>
      <c r="O15" s="1148"/>
      <c r="P15" s="1148"/>
      <c r="Q15" s="1148"/>
      <c r="R15" s="1148"/>
      <c r="S15" s="1148"/>
      <c r="T15" s="1148"/>
      <c r="U15" s="1148"/>
      <c r="V15" s="1148"/>
      <c r="W15" s="1148" t="s">
        <v>455</v>
      </c>
    </row>
    <row r="16" spans="1:34" ht="14.25" customHeight="1">
      <c r="J16" s="687"/>
      <c r="K16" s="687"/>
      <c r="L16" s="1227" t="s">
        <v>92</v>
      </c>
      <c r="M16" s="1227" t="s">
        <v>640</v>
      </c>
      <c r="N16" s="662"/>
      <c r="O16" s="1228" t="s">
        <v>642</v>
      </c>
      <c r="P16" s="1229"/>
      <c r="Q16" s="1229"/>
      <c r="R16" s="1229"/>
      <c r="S16" s="1229"/>
      <c r="T16" s="1230"/>
      <c r="U16" s="1211" t="s">
        <v>341</v>
      </c>
      <c r="V16" s="1224" t="s">
        <v>275</v>
      </c>
      <c r="W16" s="1148"/>
    </row>
    <row r="17" spans="1:36" ht="14.25" customHeight="1">
      <c r="J17" s="687"/>
      <c r="K17" s="687"/>
      <c r="L17" s="1227"/>
      <c r="M17" s="1227"/>
      <c r="N17" s="663"/>
      <c r="O17" s="1233" t="s">
        <v>606</v>
      </c>
      <c r="P17" s="1231" t="s">
        <v>271</v>
      </c>
      <c r="Q17" s="1232"/>
      <c r="R17" s="1208" t="s">
        <v>655</v>
      </c>
      <c r="S17" s="1209"/>
      <c r="T17" s="1210"/>
      <c r="U17" s="1212"/>
      <c r="V17" s="1225"/>
      <c r="W17" s="1148"/>
    </row>
    <row r="18" spans="1:36" ht="33.75" customHeight="1">
      <c r="J18" s="687"/>
      <c r="K18" s="687"/>
      <c r="L18" s="1227"/>
      <c r="M18" s="1227"/>
      <c r="N18" s="664"/>
      <c r="O18" s="1234"/>
      <c r="P18" s="757" t="s">
        <v>607</v>
      </c>
      <c r="Q18" s="757" t="s">
        <v>6</v>
      </c>
      <c r="R18" s="781" t="s">
        <v>274</v>
      </c>
      <c r="S18" s="1222" t="s">
        <v>273</v>
      </c>
      <c r="T18" s="1223"/>
      <c r="U18" s="1213"/>
      <c r="V18" s="1226"/>
      <c r="W18" s="1148"/>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6">
        <f ca="1">OFFSET(S19,0,-1)+1</f>
        <v>7</v>
      </c>
      <c r="T19" s="1216"/>
      <c r="U19" s="779">
        <f ca="1">OFFSET(U19,0,-2)+1</f>
        <v>8</v>
      </c>
      <c r="V19" s="650">
        <f ca="1">OFFSET(V19,0,-1)</f>
        <v>8</v>
      </c>
      <c r="W19" s="779">
        <f ca="1">OFFSET(W19,0,-1)+1</f>
        <v>9</v>
      </c>
    </row>
    <row r="20" spans="1:36" ht="22.5">
      <c r="A20" s="1200">
        <v>1</v>
      </c>
      <c r="B20" s="884"/>
      <c r="C20" s="884"/>
      <c r="D20" s="884"/>
      <c r="E20" s="885"/>
      <c r="F20" s="886"/>
      <c r="G20" s="886"/>
      <c r="H20" s="886"/>
      <c r="I20" s="887"/>
      <c r="J20" s="882"/>
      <c r="K20" s="889"/>
      <c r="L20" s="782">
        <f>mergeValue(A20)</f>
        <v>1</v>
      </c>
      <c r="M20" s="642" t="s">
        <v>20</v>
      </c>
      <c r="N20" s="647"/>
      <c r="O20" s="1201"/>
      <c r="P20" s="1201"/>
      <c r="Q20" s="1201"/>
      <c r="R20" s="1201"/>
      <c r="S20" s="1201"/>
      <c r="T20" s="1201"/>
      <c r="U20" s="1201"/>
      <c r="V20" s="1201"/>
      <c r="W20" s="631" t="s">
        <v>476</v>
      </c>
      <c r="Y20" s="830"/>
      <c r="Z20" s="830" t="str">
        <f t="shared" ref="Z20:Z33" si="0">IF(M20="","",M20 )</f>
        <v>Наименование тарифа</v>
      </c>
      <c r="AA20" s="830"/>
      <c r="AB20" s="830"/>
      <c r="AC20" s="830"/>
      <c r="AI20" s="809"/>
      <c r="AJ20" s="809"/>
    </row>
    <row r="21" spans="1:36" ht="22.5">
      <c r="A21" s="1200"/>
      <c r="B21" s="1200">
        <v>1</v>
      </c>
      <c r="C21" s="884"/>
      <c r="D21" s="884"/>
      <c r="E21" s="886"/>
      <c r="F21" s="886"/>
      <c r="G21" s="886"/>
      <c r="H21" s="886"/>
      <c r="I21" s="881"/>
      <c r="J21" s="880"/>
      <c r="K21" s="883"/>
      <c r="L21" s="782" t="str">
        <f>mergeValue(A21) &amp;"."&amp; mergeValue(B21)</f>
        <v>1.1</v>
      </c>
      <c r="M21" s="693" t="s">
        <v>16</v>
      </c>
      <c r="N21" s="647"/>
      <c r="O21" s="1201"/>
      <c r="P21" s="1201"/>
      <c r="Q21" s="1201"/>
      <c r="R21" s="1201"/>
      <c r="S21" s="1201"/>
      <c r="T21" s="1201"/>
      <c r="U21" s="1201"/>
      <c r="V21" s="1201"/>
      <c r="W21" s="631" t="s">
        <v>477</v>
      </c>
      <c r="Y21" s="830"/>
      <c r="Z21" s="830" t="str">
        <f t="shared" si="0"/>
        <v>Территория действия тарифа</v>
      </c>
      <c r="AA21" s="830"/>
      <c r="AB21" s="830"/>
      <c r="AC21" s="830"/>
      <c r="AI21" s="809"/>
      <c r="AJ21" s="809"/>
    </row>
    <row r="22" spans="1:36" ht="22.5">
      <c r="A22" s="1200"/>
      <c r="B22" s="1200"/>
      <c r="C22" s="1200">
        <v>1</v>
      </c>
      <c r="D22" s="884"/>
      <c r="E22" s="886"/>
      <c r="F22" s="886"/>
      <c r="G22" s="886"/>
      <c r="H22" s="886"/>
      <c r="I22" s="888"/>
      <c r="J22" s="880"/>
      <c r="K22" s="883"/>
      <c r="L22" s="782" t="str">
        <f>mergeValue(A22) &amp;"."&amp; mergeValue(B22)&amp;"."&amp; mergeValue(C22)</f>
        <v>1.1.1</v>
      </c>
      <c r="M22" s="694" t="s">
        <v>7</v>
      </c>
      <c r="N22" s="647"/>
      <c r="O22" s="1201"/>
      <c r="P22" s="1201"/>
      <c r="Q22" s="1201"/>
      <c r="R22" s="1201"/>
      <c r="S22" s="1201"/>
      <c r="T22" s="1201"/>
      <c r="U22" s="1201"/>
      <c r="V22" s="1201"/>
      <c r="W22" s="631" t="s">
        <v>634</v>
      </c>
      <c r="Y22" s="830"/>
      <c r="Z22" s="830" t="str">
        <f t="shared" si="0"/>
        <v xml:space="preserve">Наименование системы теплоснабжения </v>
      </c>
      <c r="AA22" s="830"/>
      <c r="AB22" s="830"/>
      <c r="AC22" s="830"/>
      <c r="AI22" s="809"/>
      <c r="AJ22" s="809"/>
    </row>
    <row r="23" spans="1:36" ht="22.5">
      <c r="A23" s="1200"/>
      <c r="B23" s="1200"/>
      <c r="C23" s="1200"/>
      <c r="D23" s="1200">
        <v>1</v>
      </c>
      <c r="E23" s="886"/>
      <c r="F23" s="886"/>
      <c r="G23" s="886"/>
      <c r="H23" s="886"/>
      <c r="I23" s="888"/>
      <c r="J23" s="880"/>
      <c r="K23" s="883"/>
      <c r="L23" s="782" t="str">
        <f>mergeValue(A23) &amp;"."&amp; mergeValue(B23)&amp;"."&amp; mergeValue(C23)&amp;"."&amp; mergeValue(D23)</f>
        <v>1.1.1.1</v>
      </c>
      <c r="M23" s="695" t="s">
        <v>22</v>
      </c>
      <c r="N23" s="647"/>
      <c r="O23" s="1201"/>
      <c r="P23" s="1201"/>
      <c r="Q23" s="1201"/>
      <c r="R23" s="1201"/>
      <c r="S23" s="1201"/>
      <c r="T23" s="1201"/>
      <c r="U23" s="1201"/>
      <c r="V23" s="1201"/>
      <c r="W23" s="631" t="s">
        <v>635</v>
      </c>
      <c r="Y23" s="830"/>
      <c r="Z23" s="830" t="str">
        <f t="shared" si="0"/>
        <v xml:space="preserve">Источник тепловой энергии  </v>
      </c>
      <c r="AA23" s="830"/>
      <c r="AB23" s="830"/>
      <c r="AC23" s="830"/>
      <c r="AI23" s="809"/>
      <c r="AJ23" s="809"/>
    </row>
    <row r="24" spans="1:36" ht="101.25">
      <c r="A24" s="1200"/>
      <c r="B24" s="1200"/>
      <c r="C24" s="1200"/>
      <c r="D24" s="1200"/>
      <c r="E24" s="1200">
        <v>1</v>
      </c>
      <c r="F24" s="886"/>
      <c r="G24" s="886"/>
      <c r="H24" s="884">
        <v>1</v>
      </c>
      <c r="I24" s="1200">
        <v>1</v>
      </c>
      <c r="J24" s="886"/>
      <c r="K24" s="891"/>
      <c r="L24" s="782" t="str">
        <f>mergeValue(A24) &amp;"."&amp; mergeValue(B24)&amp;"."&amp; mergeValue(C24)&amp;"."&amp; mergeValue(D24)&amp;"."&amp; mergeValue(E24)</f>
        <v>1.1.1.1.1</v>
      </c>
      <c r="M24" s="555" t="s">
        <v>9</v>
      </c>
      <c r="N24" s="647"/>
      <c r="O24" s="1202"/>
      <c r="P24" s="1202"/>
      <c r="Q24" s="1202"/>
      <c r="R24" s="1202"/>
      <c r="S24" s="1202"/>
      <c r="T24" s="1202"/>
      <c r="U24" s="1202"/>
      <c r="V24" s="1202"/>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0"/>
      <c r="B25" s="1200"/>
      <c r="C25" s="1200"/>
      <c r="D25" s="1200"/>
      <c r="E25" s="1200"/>
      <c r="F25" s="1200">
        <v>1</v>
      </c>
      <c r="G25" s="884"/>
      <c r="H25" s="884"/>
      <c r="I25" s="1200"/>
      <c r="J25" s="1200">
        <v>1</v>
      </c>
      <c r="K25" s="892"/>
      <c r="L25" s="782" t="str">
        <f>mergeValue(A25) &amp;"."&amp; mergeValue(B25)&amp;"."&amp; mergeValue(C25)&amp;"."&amp; mergeValue(D25)&amp;"."&amp; mergeValue(E25)&amp;"."&amp; mergeValue(F25)</f>
        <v>1.1.1.1.1.1</v>
      </c>
      <c r="M25" s="556" t="s">
        <v>10</v>
      </c>
      <c r="N25" s="647"/>
      <c r="O25" s="1202"/>
      <c r="P25" s="1202"/>
      <c r="Q25" s="1202"/>
      <c r="R25" s="1202"/>
      <c r="S25" s="1202"/>
      <c r="T25" s="1202"/>
      <c r="U25" s="1202"/>
      <c r="V25" s="1202"/>
      <c r="W25" s="631" t="s">
        <v>637</v>
      </c>
      <c r="Y25" s="830"/>
      <c r="Z25" s="830" t="str">
        <f t="shared" si="0"/>
        <v>Группа потребителей</v>
      </c>
      <c r="AA25" s="830"/>
      <c r="AB25" s="830"/>
      <c r="AC25" s="830"/>
      <c r="AI25" s="809"/>
      <c r="AJ25" s="809"/>
    </row>
    <row r="26" spans="1:36" ht="189" customHeight="1">
      <c r="A26" s="1200"/>
      <c r="B26" s="1200"/>
      <c r="C26" s="1200"/>
      <c r="D26" s="1200"/>
      <c r="E26" s="1200"/>
      <c r="F26" s="1200"/>
      <c r="G26" s="884">
        <v>1</v>
      </c>
      <c r="H26" s="884"/>
      <c r="I26" s="1200"/>
      <c r="J26" s="1200"/>
      <c r="K26" s="892">
        <v>1</v>
      </c>
      <c r="L26" s="782" t="str">
        <f>mergeValue(A26) &amp;"."&amp; mergeValue(B26)&amp;"."&amp; mergeValue(C26)&amp;"."&amp; mergeValue(D26)&amp;"."&amp; mergeValue(E26)&amp;"."&amp; mergeValue(F26)&amp;"."&amp; mergeValue(G26)</f>
        <v>1.1.1.1.1.1.1</v>
      </c>
      <c r="M26" s="1070"/>
      <c r="N26" s="647"/>
      <c r="O26" s="764"/>
      <c r="P26" s="764"/>
      <c r="Q26" s="1094"/>
      <c r="R26" s="1206"/>
      <c r="S26" s="1207" t="s">
        <v>84</v>
      </c>
      <c r="T26" s="1206"/>
      <c r="U26" s="1207" t="s">
        <v>85</v>
      </c>
      <c r="V26" s="764"/>
      <c r="W26" s="1217" t="s">
        <v>656</v>
      </c>
      <c r="X26" s="809" t="str">
        <f>strCheckDate(O27:V27)</f>
        <v/>
      </c>
      <c r="Y26" s="830"/>
      <c r="Z26" s="830" t="str">
        <f t="shared" si="0"/>
        <v/>
      </c>
      <c r="AA26" s="830"/>
      <c r="AB26" s="830"/>
      <c r="AC26" s="830"/>
      <c r="AI26" s="809"/>
      <c r="AJ26" s="809"/>
    </row>
    <row r="27" spans="1:36" ht="11.25" hidden="1">
      <c r="A27" s="1200"/>
      <c r="B27" s="1200"/>
      <c r="C27" s="1200"/>
      <c r="D27" s="1200"/>
      <c r="E27" s="1200"/>
      <c r="F27" s="1200"/>
      <c r="G27" s="884"/>
      <c r="H27" s="884"/>
      <c r="I27" s="1200"/>
      <c r="J27" s="1200"/>
      <c r="K27" s="892"/>
      <c r="L27" s="801"/>
      <c r="M27" s="647"/>
      <c r="N27" s="647"/>
      <c r="O27" s="764"/>
      <c r="P27" s="764"/>
      <c r="Q27" s="770" t="str">
        <f>R26 &amp; "-" &amp; T26</f>
        <v>-</v>
      </c>
      <c r="R27" s="1206"/>
      <c r="S27" s="1207"/>
      <c r="T27" s="1206"/>
      <c r="U27" s="1207"/>
      <c r="V27" s="764"/>
      <c r="W27" s="1218"/>
      <c r="Y27" s="830"/>
      <c r="Z27" s="830" t="str">
        <f t="shared" si="0"/>
        <v/>
      </c>
      <c r="AA27" s="830"/>
      <c r="AB27" s="830"/>
      <c r="AC27" s="830"/>
      <c r="AI27" s="809"/>
      <c r="AJ27" s="809"/>
    </row>
    <row r="28" spans="1:36" ht="15" customHeight="1">
      <c r="A28" s="1200"/>
      <c r="B28" s="1200"/>
      <c r="C28" s="1200"/>
      <c r="D28" s="1200"/>
      <c r="E28" s="1200"/>
      <c r="F28" s="1200"/>
      <c r="G28" s="886"/>
      <c r="H28" s="884"/>
      <c r="I28" s="1200"/>
      <c r="J28" s="1200"/>
      <c r="K28" s="891"/>
      <c r="L28" s="689"/>
      <c r="M28" s="558" t="s">
        <v>25</v>
      </c>
      <c r="N28" s="766"/>
      <c r="O28" s="766"/>
      <c r="P28" s="766"/>
      <c r="Q28" s="766"/>
      <c r="R28" s="766"/>
      <c r="S28" s="766"/>
      <c r="T28" s="766"/>
      <c r="U28" s="766"/>
      <c r="V28" s="763"/>
      <c r="W28" s="1219"/>
      <c r="Y28" s="830"/>
      <c r="Z28" s="830" t="str">
        <f t="shared" si="0"/>
        <v>Добавить вид теплоносителя (параметры теплоносителя)</v>
      </c>
      <c r="AA28" s="830"/>
      <c r="AB28" s="830"/>
      <c r="AC28" s="830"/>
      <c r="AI28" s="809"/>
      <c r="AJ28" s="809"/>
    </row>
    <row r="29" spans="1:36" ht="15" customHeight="1">
      <c r="A29" s="1200"/>
      <c r="B29" s="1200"/>
      <c r="C29" s="1200"/>
      <c r="D29" s="1200"/>
      <c r="E29" s="1200"/>
      <c r="F29" s="886"/>
      <c r="G29" s="886"/>
      <c r="H29" s="884"/>
      <c r="I29" s="1200"/>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0"/>
      <c r="B30" s="1200"/>
      <c r="C30" s="1200"/>
      <c r="D30" s="1200"/>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0"/>
      <c r="B31" s="1200"/>
      <c r="C31" s="1200"/>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0"/>
      <c r="B32" s="1200"/>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0"/>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3" t="s">
        <v>633</v>
      </c>
      <c r="N36" s="1193"/>
      <c r="O36" s="1193"/>
      <c r="P36" s="1193"/>
      <c r="Q36" s="1193"/>
      <c r="R36" s="1193"/>
      <c r="S36" s="1193"/>
      <c r="T36" s="1193"/>
      <c r="U36" s="1193"/>
      <c r="V36" s="1193"/>
      <c r="W36" s="1193"/>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4" t="s">
        <v>491</v>
      </c>
      <c r="G2" s="1195"/>
      <c r="H2" s="1196"/>
      <c r="I2" s="641"/>
    </row>
    <row r="3" spans="1:20" ht="3" customHeight="1"/>
    <row r="4" spans="1:20" s="571" customFormat="1" ht="11.25">
      <c r="A4" s="591"/>
      <c r="B4" s="591"/>
      <c r="C4" s="591"/>
      <c r="D4" s="591"/>
      <c r="F4" s="1148" t="s">
        <v>454</v>
      </c>
      <c r="G4" s="1148"/>
      <c r="H4" s="1148"/>
      <c r="I4" s="119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198">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198"/>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19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198"/>
      <c r="B11" s="1198">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198"/>
      <c r="B12" s="1198"/>
      <c r="C12" s="119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198"/>
      <c r="B13" s="1198"/>
      <c r="C13" s="1198"/>
      <c r="D13" s="624">
        <v>1</v>
      </c>
      <c r="F13" s="617" t="str">
        <f>"4."&amp;mergeValue(A13) &amp;"."&amp;mergeValue(B13)&amp;"."&amp;mergeValue(C13)&amp;"."&amp;mergeValue(D13)</f>
        <v>4.1.1.1.1</v>
      </c>
      <c r="G13" s="634" t="s">
        <v>498</v>
      </c>
      <c r="H13" s="605"/>
      <c r="I13" s="1199" t="s">
        <v>592</v>
      </c>
      <c r="J13" s="616"/>
      <c r="K13" s="591"/>
      <c r="L13" s="591"/>
      <c r="M13" s="591"/>
      <c r="N13" s="591"/>
      <c r="O13" s="591"/>
      <c r="P13" s="591"/>
      <c r="Q13" s="591"/>
      <c r="R13" s="591"/>
      <c r="S13" s="591"/>
      <c r="T13" s="591"/>
    </row>
    <row r="14" spans="1:20" s="571" customFormat="1" ht="18.75">
      <c r="A14" s="1198"/>
      <c r="B14" s="1198"/>
      <c r="C14" s="1198"/>
      <c r="D14" s="624"/>
      <c r="F14" s="620"/>
      <c r="G14" s="551" t="s">
        <v>4</v>
      </c>
      <c r="H14" s="625"/>
      <c r="I14" s="1199"/>
      <c r="J14" s="616"/>
      <c r="K14" s="591"/>
      <c r="L14" s="591"/>
      <c r="M14" s="591"/>
      <c r="N14" s="591"/>
      <c r="O14" s="591"/>
      <c r="P14" s="591"/>
      <c r="Q14" s="591"/>
      <c r="R14" s="591"/>
      <c r="S14" s="591"/>
      <c r="T14" s="591"/>
    </row>
    <row r="15" spans="1:20" s="571" customFormat="1" ht="18.75">
      <c r="A15" s="1198"/>
      <c r="B15" s="1198"/>
      <c r="C15" s="624"/>
      <c r="D15" s="624"/>
      <c r="F15" s="635"/>
      <c r="G15" s="578" t="s">
        <v>403</v>
      </c>
      <c r="H15" s="636"/>
      <c r="I15" s="637"/>
      <c r="J15" s="616"/>
      <c r="K15" s="591"/>
      <c r="L15" s="591"/>
      <c r="M15" s="591"/>
      <c r="N15" s="591"/>
      <c r="O15" s="591"/>
      <c r="P15" s="591"/>
      <c r="Q15" s="591"/>
      <c r="R15" s="591"/>
      <c r="S15" s="591"/>
      <c r="T15" s="591"/>
    </row>
    <row r="16" spans="1:20" s="571" customFormat="1" ht="18.75">
      <c r="A16" s="119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3" t="s">
        <v>594</v>
      </c>
      <c r="H19" s="1193"/>
      <c r="I19" s="595"/>
      <c r="J19" s="615"/>
      <c r="K19" s="615"/>
      <c r="L19" s="615"/>
      <c r="M19" s="615"/>
      <c r="N19" s="615"/>
      <c r="O19" s="615"/>
      <c r="P19" s="615"/>
      <c r="Q19" s="615"/>
      <c r="R19" s="615"/>
      <c r="S19" s="615"/>
      <c r="T19" s="615"/>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4" t="s">
        <v>632</v>
      </c>
      <c r="M5" s="1214"/>
      <c r="N5" s="1214"/>
      <c r="O5" s="1214"/>
      <c r="P5" s="1214"/>
      <c r="Q5" s="1214"/>
      <c r="R5" s="1214"/>
      <c r="S5" s="1214"/>
      <c r="T5" s="1214"/>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0" t="str">
        <f>IF(NameOrPr_ch="",IF(NameOrPr="","",NameOrPr),NameOrPr_ch)</f>
        <v>ДЖКХЭиРТ ЯО</v>
      </c>
      <c r="P7" s="1220"/>
      <c r="Q7" s="1220"/>
      <c r="R7" s="1220"/>
      <c r="S7" s="1220"/>
      <c r="T7" s="1220"/>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20" t="str">
        <f>IF(datePr_ch="",IF(datePr="","",datePr),datePr_ch)</f>
        <v>09.12.2021</v>
      </c>
      <c r="P8" s="1220"/>
      <c r="Q8" s="1220"/>
      <c r="R8" s="1220"/>
      <c r="S8" s="1220"/>
      <c r="T8" s="1220"/>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20" t="str">
        <f>IF(numberPr_ch="",IF(numberPr="","",numberPr),numberPr_ch)</f>
        <v>169-п/ст</v>
      </c>
      <c r="P9" s="1220"/>
      <c r="Q9" s="1220"/>
      <c r="R9" s="1220"/>
      <c r="S9" s="1220"/>
      <c r="T9" s="1220"/>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0" t="str">
        <f>IF(IstPub_ch="",IF(IstPub="","",IstPub),IstPub_ch)</f>
        <v>https://www.yarregion.ru/depts/dtert/tmpPages/prikaz.aspx</v>
      </c>
      <c r="P10" s="1220"/>
      <c r="Q10" s="1220"/>
      <c r="R10" s="1220"/>
      <c r="S10" s="1220"/>
      <c r="T10" s="1220"/>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0"/>
      <c r="P12" s="1240"/>
      <c r="Q12" s="1240"/>
      <c r="R12" s="1240"/>
      <c r="S12" s="1240"/>
      <c r="T12" s="1240"/>
      <c r="U12" s="1240"/>
    </row>
    <row r="13" spans="1:33">
      <c r="J13" s="482"/>
      <c r="K13" s="482"/>
      <c r="L13" s="1148" t="s">
        <v>454</v>
      </c>
      <c r="M13" s="1148"/>
      <c r="N13" s="1148"/>
      <c r="O13" s="1148"/>
      <c r="P13" s="1148"/>
      <c r="Q13" s="1148"/>
      <c r="R13" s="1148"/>
      <c r="S13" s="1148"/>
      <c r="T13" s="1148"/>
      <c r="U13" s="1148"/>
      <c r="V13" s="1148"/>
      <c r="W13" s="1148" t="s">
        <v>455</v>
      </c>
    </row>
    <row r="14" spans="1:33" ht="14.25" customHeight="1">
      <c r="J14" s="482"/>
      <c r="K14" s="482"/>
      <c r="L14" s="1227" t="s">
        <v>92</v>
      </c>
      <c r="M14" s="1227" t="s">
        <v>640</v>
      </c>
      <c r="N14" s="475"/>
      <c r="O14" s="1228" t="s">
        <v>642</v>
      </c>
      <c r="P14" s="1229"/>
      <c r="Q14" s="1229"/>
      <c r="R14" s="1229"/>
      <c r="S14" s="1229"/>
      <c r="T14" s="1230"/>
      <c r="U14" s="1211" t="s">
        <v>341</v>
      </c>
      <c r="V14" s="1239" t="s">
        <v>275</v>
      </c>
      <c r="W14" s="1148"/>
    </row>
    <row r="15" spans="1:33" ht="14.25" customHeight="1">
      <c r="J15" s="482"/>
      <c r="K15" s="482"/>
      <c r="L15" s="1227"/>
      <c r="M15" s="1227"/>
      <c r="N15" s="474"/>
      <c r="O15" s="1233" t="s">
        <v>641</v>
      </c>
      <c r="P15" s="656"/>
      <c r="Q15" s="656"/>
      <c r="R15" s="1209" t="s">
        <v>655</v>
      </c>
      <c r="S15" s="1209"/>
      <c r="T15" s="1210"/>
      <c r="U15" s="1212"/>
      <c r="V15" s="1239"/>
      <c r="W15" s="1148"/>
    </row>
    <row r="16" spans="1:33" ht="30.75" customHeight="1">
      <c r="J16" s="482"/>
      <c r="K16" s="482"/>
      <c r="L16" s="1227"/>
      <c r="M16" s="1227"/>
      <c r="N16" s="473"/>
      <c r="O16" s="1234"/>
      <c r="P16" s="654"/>
      <c r="Q16" s="655"/>
      <c r="R16" s="537" t="s">
        <v>274</v>
      </c>
      <c r="S16" s="1222" t="s">
        <v>273</v>
      </c>
      <c r="T16" s="1223"/>
      <c r="U16" s="1213"/>
      <c r="V16" s="1239"/>
      <c r="W16" s="1148"/>
    </row>
    <row r="17" spans="1:33">
      <c r="J17" s="482"/>
      <c r="K17" s="490">
        <v>1</v>
      </c>
      <c r="L17" s="638" t="s">
        <v>93</v>
      </c>
      <c r="M17" s="638" t="s">
        <v>49</v>
      </c>
      <c r="N17" s="510" t="s">
        <v>49</v>
      </c>
      <c r="O17" s="639">
        <f ca="1">OFFSET(O17,0,-1)+1</f>
        <v>3</v>
      </c>
      <c r="P17" s="640">
        <f ca="1">OFFSET(P17,0,-1)</f>
        <v>3</v>
      </c>
      <c r="Q17" s="640">
        <f ca="1">OFFSET(Q17,0,-1)</f>
        <v>3</v>
      </c>
      <c r="R17" s="639">
        <f ca="1">OFFSET(R17,0,-1)+1</f>
        <v>4</v>
      </c>
      <c r="S17" s="1243">
        <f ca="1">OFFSET(S17,0,-1)+1</f>
        <v>5</v>
      </c>
      <c r="T17" s="1243"/>
      <c r="U17" s="639">
        <f ca="1">OFFSET(U17,0,-2)+1</f>
        <v>6</v>
      </c>
      <c r="V17" s="640">
        <f ca="1">OFFSET(V17,0,-1)</f>
        <v>6</v>
      </c>
      <c r="W17" s="639">
        <f ca="1">OFFSET(W17,0,-1)+1</f>
        <v>7</v>
      </c>
    </row>
    <row r="18" spans="1:33" ht="22.5">
      <c r="A18" s="1200">
        <v>1</v>
      </c>
      <c r="B18" s="902"/>
      <c r="C18" s="902"/>
      <c r="D18" s="902"/>
      <c r="E18" s="903"/>
      <c r="F18" s="904"/>
      <c r="G18" s="904"/>
      <c r="H18" s="904"/>
      <c r="I18" s="905"/>
      <c r="J18" s="900"/>
      <c r="K18" s="907"/>
      <c r="L18" s="594">
        <f>mergeValue(A18)</f>
        <v>1</v>
      </c>
      <c r="M18" s="642" t="s">
        <v>20</v>
      </c>
      <c r="N18" s="581"/>
      <c r="O18" s="1241"/>
      <c r="P18" s="1241"/>
      <c r="Q18" s="1241"/>
      <c r="R18" s="1241"/>
      <c r="S18" s="1241"/>
      <c r="T18" s="1241"/>
      <c r="U18" s="1241"/>
      <c r="V18" s="1241"/>
      <c r="W18" s="631" t="s">
        <v>476</v>
      </c>
    </row>
    <row r="19" spans="1:33" ht="22.5">
      <c r="A19" s="1200"/>
      <c r="B19" s="1200">
        <v>1</v>
      </c>
      <c r="C19" s="902"/>
      <c r="D19" s="902"/>
      <c r="E19" s="904"/>
      <c r="F19" s="904"/>
      <c r="G19" s="904"/>
      <c r="H19" s="904"/>
      <c r="I19" s="899"/>
      <c r="J19" s="898"/>
      <c r="K19" s="901"/>
      <c r="L19" s="594" t="str">
        <f>mergeValue(A19) &amp;"."&amp; mergeValue(B19)</f>
        <v>1.1</v>
      </c>
      <c r="M19" s="547" t="s">
        <v>16</v>
      </c>
      <c r="N19" s="581"/>
      <c r="O19" s="1241"/>
      <c r="P19" s="1241"/>
      <c r="Q19" s="1241"/>
      <c r="R19" s="1241"/>
      <c r="S19" s="1241"/>
      <c r="T19" s="1241"/>
      <c r="U19" s="1241"/>
      <c r="V19" s="1241"/>
      <c r="W19" s="631" t="s">
        <v>477</v>
      </c>
    </row>
    <row r="20" spans="1:33" ht="22.5">
      <c r="A20" s="1200"/>
      <c r="B20" s="1200"/>
      <c r="C20" s="1200">
        <v>1</v>
      </c>
      <c r="D20" s="902"/>
      <c r="E20" s="904"/>
      <c r="F20" s="904"/>
      <c r="G20" s="904"/>
      <c r="H20" s="904"/>
      <c r="I20" s="906"/>
      <c r="J20" s="898"/>
      <c r="K20" s="901"/>
      <c r="L20" s="594" t="str">
        <f>mergeValue(A20) &amp;"."&amp; mergeValue(B20)&amp;"."&amp; mergeValue(C20)</f>
        <v>1.1.1</v>
      </c>
      <c r="M20" s="548" t="s">
        <v>7</v>
      </c>
      <c r="N20" s="581"/>
      <c r="O20" s="1241"/>
      <c r="P20" s="1241"/>
      <c r="Q20" s="1241"/>
      <c r="R20" s="1241"/>
      <c r="S20" s="1241"/>
      <c r="T20" s="1241"/>
      <c r="U20" s="1241"/>
      <c r="V20" s="1241"/>
      <c r="W20" s="631" t="s">
        <v>634</v>
      </c>
    </row>
    <row r="21" spans="1:33" ht="22.5">
      <c r="A21" s="1200"/>
      <c r="B21" s="1200"/>
      <c r="C21" s="1200"/>
      <c r="D21" s="1200">
        <v>1</v>
      </c>
      <c r="E21" s="904"/>
      <c r="F21" s="904"/>
      <c r="G21" s="904"/>
      <c r="H21" s="904"/>
      <c r="I21" s="906"/>
      <c r="J21" s="898"/>
      <c r="K21" s="901"/>
      <c r="L21" s="594" t="str">
        <f>mergeValue(A21) &amp;"."&amp; mergeValue(B21)&amp;"."&amp; mergeValue(C21)&amp;"."&amp; mergeValue(D21)</f>
        <v>1.1.1.1</v>
      </c>
      <c r="M21" s="549" t="s">
        <v>22</v>
      </c>
      <c r="N21" s="581"/>
      <c r="O21" s="1241"/>
      <c r="P21" s="1241"/>
      <c r="Q21" s="1241"/>
      <c r="R21" s="1241"/>
      <c r="S21" s="1241"/>
      <c r="T21" s="1241"/>
      <c r="U21" s="1241"/>
      <c r="V21" s="1241"/>
      <c r="W21" s="631" t="s">
        <v>635</v>
      </c>
    </row>
    <row r="22" spans="1:33" ht="101.25">
      <c r="A22" s="1200"/>
      <c r="B22" s="1200"/>
      <c r="C22" s="1200"/>
      <c r="D22" s="1200"/>
      <c r="E22" s="1200">
        <v>1</v>
      </c>
      <c r="F22" s="904"/>
      <c r="G22" s="904"/>
      <c r="H22" s="902">
        <v>1</v>
      </c>
      <c r="I22" s="1200">
        <v>1</v>
      </c>
      <c r="J22" s="904"/>
      <c r="K22" s="909"/>
      <c r="L22" s="594" t="str">
        <f>mergeValue(A22) &amp;"."&amp; mergeValue(B22)&amp;"."&amp; mergeValue(C22)&amp;"."&amp; mergeValue(D22)&amp;"."&amp; mergeValue(E22)</f>
        <v>1.1.1.1.1</v>
      </c>
      <c r="M22" s="555" t="s">
        <v>9</v>
      </c>
      <c r="N22" s="582"/>
      <c r="O22" s="1202"/>
      <c r="P22" s="1202"/>
      <c r="Q22" s="1202"/>
      <c r="R22" s="1202"/>
      <c r="S22" s="1202"/>
      <c r="T22" s="1202"/>
      <c r="U22" s="1202"/>
      <c r="V22" s="1202"/>
      <c r="W22" s="631" t="s">
        <v>639</v>
      </c>
    </row>
    <row r="23" spans="1:33" ht="90">
      <c r="A23" s="1200"/>
      <c r="B23" s="1200"/>
      <c r="C23" s="1200"/>
      <c r="D23" s="1200"/>
      <c r="E23" s="1200"/>
      <c r="F23" s="1200">
        <v>1</v>
      </c>
      <c r="G23" s="902"/>
      <c r="H23" s="902"/>
      <c r="I23" s="1200"/>
      <c r="J23" s="1200">
        <v>1</v>
      </c>
      <c r="K23" s="910"/>
      <c r="L23" s="594" t="str">
        <f>mergeValue(A23) &amp;"."&amp; mergeValue(B23)&amp;"."&amp; mergeValue(C23)&amp;"."&amp; mergeValue(D23)&amp;"."&amp; mergeValue(E23)&amp;"."&amp; mergeValue(F23)</f>
        <v>1.1.1.1.1.1</v>
      </c>
      <c r="M23" s="556" t="s">
        <v>10</v>
      </c>
      <c r="N23" s="582"/>
      <c r="O23" s="1203"/>
      <c r="P23" s="1204"/>
      <c r="Q23" s="1204"/>
      <c r="R23" s="1204"/>
      <c r="S23" s="1204"/>
      <c r="T23" s="1204"/>
      <c r="U23" s="1204"/>
      <c r="V23" s="1205"/>
      <c r="W23" s="631" t="s">
        <v>637</v>
      </c>
      <c r="Y23" s="505" t="str">
        <f>strCheckUnique(Z23:Z26)</f>
        <v/>
      </c>
      <c r="AA23" s="505" t="str">
        <f>IF(O23="","",O23 &amp; ":_")</f>
        <v/>
      </c>
    </row>
    <row r="24" spans="1:33" ht="189" customHeight="1">
      <c r="A24" s="1200"/>
      <c r="B24" s="1200"/>
      <c r="C24" s="1200"/>
      <c r="D24" s="1200"/>
      <c r="E24" s="1200"/>
      <c r="F24" s="1200"/>
      <c r="G24" s="902">
        <v>1</v>
      </c>
      <c r="H24" s="902"/>
      <c r="I24" s="1200"/>
      <c r="J24" s="1200"/>
      <c r="K24" s="910">
        <v>1</v>
      </c>
      <c r="L24" s="594" t="str">
        <f>mergeValue(A24) &amp;"."&amp; mergeValue(B24)&amp;"."&amp; mergeValue(C24)&amp;"."&amp; mergeValue(D24)&amp;"."&amp; mergeValue(E24)&amp;"."&amp; mergeValue(F24)&amp;"."&amp; mergeValue(G24)</f>
        <v>1.1.1.1.1.1.1</v>
      </c>
      <c r="M24" s="1070"/>
      <c r="N24" s="587"/>
      <c r="O24" s="1079"/>
      <c r="P24" s="563"/>
      <c r="Q24" s="563"/>
      <c r="R24" s="1242"/>
      <c r="S24" s="1207" t="s">
        <v>84</v>
      </c>
      <c r="T24" s="1242"/>
      <c r="U24" s="1207" t="s">
        <v>85</v>
      </c>
      <c r="V24" s="579"/>
      <c r="W24" s="1217" t="s">
        <v>657</v>
      </c>
      <c r="X24" s="501" t="str">
        <f>strCheckDate(O25:V25)</f>
        <v/>
      </c>
      <c r="Y24" s="505"/>
      <c r="Z24" s="505" t="str">
        <f>IF(M24="","",M24 )</f>
        <v/>
      </c>
      <c r="AA24" s="505"/>
      <c r="AB24" s="505"/>
      <c r="AC24" s="505"/>
    </row>
    <row r="25" spans="1:33" ht="11.25" hidden="1">
      <c r="A25" s="1200"/>
      <c r="B25" s="1200"/>
      <c r="C25" s="1200"/>
      <c r="D25" s="1200"/>
      <c r="E25" s="1200"/>
      <c r="F25" s="1200"/>
      <c r="G25" s="902"/>
      <c r="H25" s="902"/>
      <c r="I25" s="1200"/>
      <c r="J25" s="1200"/>
      <c r="K25" s="910"/>
      <c r="L25" s="601"/>
      <c r="M25" s="647"/>
      <c r="N25" s="587"/>
      <c r="O25" s="585"/>
      <c r="P25" s="563"/>
      <c r="Q25" s="585" t="str">
        <f>R24 &amp; "-" &amp; T24</f>
        <v>-</v>
      </c>
      <c r="R25" s="1206"/>
      <c r="S25" s="1207"/>
      <c r="T25" s="1206"/>
      <c r="U25" s="1207"/>
      <c r="V25" s="579"/>
      <c r="W25" s="1218"/>
    </row>
    <row r="26" spans="1:33" s="476" customFormat="1" ht="15" customHeight="1">
      <c r="A26" s="1200"/>
      <c r="B26" s="1200"/>
      <c r="C26" s="1200"/>
      <c r="D26" s="1200"/>
      <c r="E26" s="1200"/>
      <c r="F26" s="1200"/>
      <c r="G26" s="904"/>
      <c r="H26" s="902"/>
      <c r="I26" s="1200"/>
      <c r="J26" s="1200"/>
      <c r="K26" s="909"/>
      <c r="L26" s="539"/>
      <c r="M26" s="558" t="s">
        <v>25</v>
      </c>
      <c r="N26" s="552"/>
      <c r="O26" s="546"/>
      <c r="P26" s="546"/>
      <c r="Q26" s="546"/>
      <c r="R26" s="574"/>
      <c r="S26" s="565"/>
      <c r="T26" s="564"/>
      <c r="U26" s="552"/>
      <c r="V26" s="561"/>
      <c r="W26" s="1219"/>
      <c r="X26" s="502"/>
      <c r="Y26" s="502"/>
      <c r="Z26" s="502"/>
      <c r="AA26" s="502"/>
      <c r="AB26" s="502"/>
      <c r="AC26" s="502"/>
      <c r="AD26" s="502"/>
      <c r="AE26" s="502"/>
      <c r="AF26" s="502"/>
      <c r="AG26" s="502"/>
    </row>
    <row r="27" spans="1:33" s="476" customFormat="1" ht="15" customHeight="1">
      <c r="A27" s="1200"/>
      <c r="B27" s="1200"/>
      <c r="C27" s="1200"/>
      <c r="D27" s="1200"/>
      <c r="E27" s="1200"/>
      <c r="F27" s="904"/>
      <c r="G27" s="904"/>
      <c r="H27" s="902"/>
      <c r="I27" s="1200"/>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0"/>
      <c r="B28" s="1200"/>
      <c r="C28" s="1200"/>
      <c r="D28" s="1200"/>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0"/>
      <c r="B29" s="1200"/>
      <c r="C29" s="1200"/>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0"/>
      <c r="B30" s="1200"/>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0"/>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3" t="s">
        <v>633</v>
      </c>
      <c r="N34" s="1193"/>
      <c r="O34" s="1193"/>
      <c r="P34" s="1193"/>
      <c r="Q34" s="1193"/>
      <c r="R34" s="1193"/>
      <c r="S34" s="1193"/>
      <c r="T34" s="1193"/>
      <c r="U34" s="1193"/>
      <c r="V34" s="1193"/>
      <c r="W34" s="1193"/>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4" t="s">
        <v>491</v>
      </c>
      <c r="G2" s="1195"/>
      <c r="H2" s="1196"/>
      <c r="I2" s="641"/>
    </row>
    <row r="3" spans="1:20" ht="3" customHeight="1"/>
    <row r="4" spans="1:20" s="571" customFormat="1" ht="11.25">
      <c r="A4" s="591"/>
      <c r="B4" s="591"/>
      <c r="C4" s="591"/>
      <c r="D4" s="591"/>
      <c r="F4" s="1148" t="s">
        <v>454</v>
      </c>
      <c r="G4" s="1148"/>
      <c r="H4" s="1148"/>
      <c r="I4" s="119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198">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198"/>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19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198"/>
      <c r="B11" s="1198">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198"/>
      <c r="B12" s="1198"/>
      <c r="C12" s="119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198"/>
      <c r="B13" s="1198"/>
      <c r="C13" s="1198"/>
      <c r="D13" s="624">
        <v>1</v>
      </c>
      <c r="F13" s="617" t="str">
        <f>"4."&amp;mergeValue(A13) &amp;"."&amp;mergeValue(B13)&amp;"."&amp;mergeValue(C13)&amp;"."&amp;mergeValue(D13)</f>
        <v>4.1.1.1.1</v>
      </c>
      <c r="G13" s="634" t="s">
        <v>498</v>
      </c>
      <c r="H13" s="605"/>
      <c r="I13" s="1199" t="s">
        <v>592</v>
      </c>
      <c r="J13" s="616"/>
      <c r="K13" s="591"/>
      <c r="L13" s="591"/>
      <c r="M13" s="591"/>
      <c r="N13" s="591"/>
      <c r="O13" s="591"/>
      <c r="P13" s="591"/>
      <c r="Q13" s="591"/>
      <c r="R13" s="591"/>
      <c r="S13" s="591"/>
      <c r="T13" s="591"/>
    </row>
    <row r="14" spans="1:20" s="571" customFormat="1" ht="18.75">
      <c r="A14" s="1198"/>
      <c r="B14" s="1198"/>
      <c r="C14" s="1198"/>
      <c r="D14" s="624"/>
      <c r="F14" s="620"/>
      <c r="G14" s="551" t="s">
        <v>4</v>
      </c>
      <c r="H14" s="625"/>
      <c r="I14" s="1199"/>
      <c r="J14" s="616"/>
      <c r="K14" s="591"/>
      <c r="L14" s="591"/>
      <c r="M14" s="591"/>
      <c r="N14" s="591"/>
      <c r="O14" s="591"/>
      <c r="P14" s="591"/>
      <c r="Q14" s="591"/>
      <c r="R14" s="591"/>
      <c r="S14" s="591"/>
      <c r="T14" s="591"/>
    </row>
    <row r="15" spans="1:20" s="571" customFormat="1" ht="18.75">
      <c r="A15" s="1198"/>
      <c r="B15" s="1198"/>
      <c r="C15" s="624"/>
      <c r="D15" s="624"/>
      <c r="F15" s="635"/>
      <c r="G15" s="578" t="s">
        <v>403</v>
      </c>
      <c r="H15" s="636"/>
      <c r="I15" s="637"/>
      <c r="J15" s="616"/>
      <c r="K15" s="591"/>
      <c r="L15" s="591"/>
      <c r="M15" s="591"/>
      <c r="N15" s="591"/>
      <c r="O15" s="591"/>
      <c r="P15" s="591"/>
      <c r="Q15" s="591"/>
      <c r="R15" s="591"/>
      <c r="S15" s="591"/>
      <c r="T15" s="591"/>
    </row>
    <row r="16" spans="1:20" s="571" customFormat="1" ht="18.75">
      <c r="A16" s="119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3" t="s">
        <v>594</v>
      </c>
      <c r="H19" s="1193"/>
      <c r="I19" s="595"/>
      <c r="J19" s="615"/>
      <c r="K19" s="615"/>
      <c r="L19" s="615"/>
      <c r="M19" s="615"/>
      <c r="N19" s="615"/>
      <c r="O19" s="615"/>
      <c r="P19" s="615"/>
      <c r="Q19" s="615"/>
      <c r="R19" s="615"/>
      <c r="S19" s="615"/>
      <c r="T19" s="615"/>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4" t="s">
        <v>658</v>
      </c>
      <c r="M5" s="1214"/>
      <c r="N5" s="1214"/>
      <c r="O5" s="1214"/>
      <c r="P5" s="1214"/>
      <c r="Q5" s="1214"/>
      <c r="R5" s="1214"/>
      <c r="S5" s="1214"/>
      <c r="T5" s="1214"/>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6" t="str">
        <f>IF(NameOrPr_ch="",IF(NameOrPr="","",NameOrPr),NameOrPr_ch)</f>
        <v>ДЖКХЭиРТ ЯО</v>
      </c>
      <c r="P7" s="1247"/>
      <c r="Q7" s="1247"/>
      <c r="R7" s="1247"/>
      <c r="S7" s="1247"/>
      <c r="T7" s="1248"/>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46" t="str">
        <f>IF(datePr_ch="",IF(datePr="","",datePr),datePr_ch)</f>
        <v>09.12.2021</v>
      </c>
      <c r="P8" s="1247"/>
      <c r="Q8" s="1247"/>
      <c r="R8" s="1247"/>
      <c r="S8" s="1247"/>
      <c r="T8" s="1248"/>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46" t="str">
        <f>IF(numberPr_ch="",IF(numberPr="","",numberPr),numberPr_ch)</f>
        <v>169-п/ст</v>
      </c>
      <c r="P9" s="1247"/>
      <c r="Q9" s="1247"/>
      <c r="R9" s="1247"/>
      <c r="S9" s="1247"/>
      <c r="T9" s="1248"/>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6" t="str">
        <f>IF(IstPub_ch="",IF(IstPub="","",IstPub),IstPub_ch)</f>
        <v>https://www.yarregion.ru/depts/dtert/tmpPages/prikaz.aspx</v>
      </c>
      <c r="P10" s="1247"/>
      <c r="Q10" s="1247"/>
      <c r="R10" s="1247"/>
      <c r="S10" s="1247"/>
      <c r="T10" s="1248"/>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5"/>
      <c r="M11" s="1215"/>
      <c r="N11" s="567"/>
      <c r="O11" s="1249"/>
      <c r="P11" s="1249"/>
      <c r="Q11" s="1249"/>
      <c r="R11" s="1249"/>
      <c r="S11" s="1249"/>
      <c r="T11" s="1249"/>
      <c r="U11" s="589" t="s">
        <v>373</v>
      </c>
      <c r="X11" s="591"/>
      <c r="Y11" s="591"/>
      <c r="Z11" s="591"/>
      <c r="AA11" s="591"/>
      <c r="AB11" s="591"/>
      <c r="AC11" s="591"/>
      <c r="AD11" s="591"/>
      <c r="AE11" s="591"/>
      <c r="AF11" s="591"/>
      <c r="AG11" s="591"/>
      <c r="AH11" s="591"/>
      <c r="AI11" s="591"/>
    </row>
    <row r="12" spans="1:35">
      <c r="J12" s="530"/>
      <c r="K12" s="530"/>
      <c r="L12" s="525"/>
      <c r="M12" s="525"/>
      <c r="N12" s="525"/>
      <c r="O12" s="1245"/>
      <c r="P12" s="1245"/>
      <c r="Q12" s="1245"/>
      <c r="R12" s="1245"/>
      <c r="S12" s="1245"/>
      <c r="T12" s="1245"/>
      <c r="U12" s="1245"/>
    </row>
    <row r="13" spans="1:35" ht="14.25" customHeight="1">
      <c r="J13" s="530"/>
      <c r="K13" s="530"/>
      <c r="L13" s="1148" t="s">
        <v>454</v>
      </c>
      <c r="M13" s="1148"/>
      <c r="N13" s="1148"/>
      <c r="O13" s="1148"/>
      <c r="P13" s="1148"/>
      <c r="Q13" s="1148"/>
      <c r="R13" s="1148"/>
      <c r="S13" s="1148"/>
      <c r="T13" s="1148"/>
      <c r="U13" s="1148"/>
      <c r="V13" s="1148"/>
      <c r="W13" s="1148" t="s">
        <v>455</v>
      </c>
    </row>
    <row r="14" spans="1:35" ht="14.25" customHeight="1">
      <c r="J14" s="530"/>
      <c r="K14" s="530"/>
      <c r="L14" s="1227" t="s">
        <v>92</v>
      </c>
      <c r="M14" s="1227" t="s">
        <v>640</v>
      </c>
      <c r="N14" s="522"/>
      <c r="O14" s="1228" t="s">
        <v>642</v>
      </c>
      <c r="P14" s="1229"/>
      <c r="Q14" s="1229"/>
      <c r="R14" s="1229"/>
      <c r="S14" s="1229"/>
      <c r="T14" s="1230"/>
      <c r="U14" s="1211" t="s">
        <v>341</v>
      </c>
      <c r="V14" s="1224" t="s">
        <v>275</v>
      </c>
      <c r="W14" s="1148"/>
    </row>
    <row r="15" spans="1:35" ht="14.25" customHeight="1">
      <c r="J15" s="530"/>
      <c r="K15" s="530"/>
      <c r="L15" s="1227"/>
      <c r="M15" s="1227"/>
      <c r="N15" s="522"/>
      <c r="O15" s="1233" t="s">
        <v>622</v>
      </c>
      <c r="P15" s="1231"/>
      <c r="Q15" s="1232"/>
      <c r="R15" s="1209" t="s">
        <v>655</v>
      </c>
      <c r="S15" s="1209"/>
      <c r="T15" s="1210"/>
      <c r="U15" s="1212"/>
      <c r="V15" s="1225"/>
      <c r="W15" s="1148"/>
    </row>
    <row r="16" spans="1:35" ht="30" customHeight="1">
      <c r="J16" s="530"/>
      <c r="K16" s="530"/>
      <c r="L16" s="1227"/>
      <c r="M16" s="1227"/>
      <c r="N16" s="521"/>
      <c r="O16" s="1234"/>
      <c r="P16" s="536"/>
      <c r="Q16" s="536"/>
      <c r="R16" s="537" t="s">
        <v>274</v>
      </c>
      <c r="S16" s="1222" t="s">
        <v>273</v>
      </c>
      <c r="T16" s="1223"/>
      <c r="U16" s="1213"/>
      <c r="V16" s="1226"/>
      <c r="W16" s="1148"/>
    </row>
    <row r="17" spans="1:36">
      <c r="J17" s="530"/>
      <c r="K17" s="570">
        <v>1</v>
      </c>
      <c r="L17" s="648" t="s">
        <v>93</v>
      </c>
      <c r="M17" s="648" t="s">
        <v>49</v>
      </c>
      <c r="N17" s="669" t="s">
        <v>49</v>
      </c>
      <c r="O17" s="649">
        <f ca="1">OFFSET(O17,0,-1)+1</f>
        <v>3</v>
      </c>
      <c r="P17" s="650">
        <f ca="1">OFFSET(P17,0,-1)</f>
        <v>3</v>
      </c>
      <c r="Q17" s="650">
        <f ca="1">OFFSET(Q17,0,-1)</f>
        <v>3</v>
      </c>
      <c r="R17" s="649">
        <f ca="1">OFFSET(R17,0,-1)+1</f>
        <v>4</v>
      </c>
      <c r="S17" s="1216">
        <f ca="1">OFFSET(S17,0,-1)+1</f>
        <v>5</v>
      </c>
      <c r="T17" s="1216"/>
      <c r="U17" s="649">
        <f ca="1">OFFSET(U17,0,-2)+1</f>
        <v>6</v>
      </c>
      <c r="V17" s="650">
        <f ca="1">OFFSET(V17,0,-1)</f>
        <v>6</v>
      </c>
      <c r="W17" s="649">
        <f ca="1">OFFSET(W17,0,-1)+1</f>
        <v>7</v>
      </c>
    </row>
    <row r="18" spans="1:36" ht="22.5">
      <c r="A18" s="1200">
        <v>1</v>
      </c>
      <c r="B18" s="920"/>
      <c r="C18" s="920"/>
      <c r="D18" s="920"/>
      <c r="E18" s="921"/>
      <c r="F18" s="922"/>
      <c r="G18" s="920"/>
      <c r="H18" s="920"/>
      <c r="I18" s="923"/>
      <c r="J18" s="918"/>
      <c r="K18" s="927">
        <v>1</v>
      </c>
      <c r="L18" s="594">
        <f>mergeValue(A18)</f>
        <v>1</v>
      </c>
      <c r="M18" s="642" t="s">
        <v>20</v>
      </c>
      <c r="N18" s="581"/>
      <c r="O18" s="1241"/>
      <c r="P18" s="1241"/>
      <c r="Q18" s="1241"/>
      <c r="R18" s="1241"/>
      <c r="S18" s="1241"/>
      <c r="T18" s="1241"/>
      <c r="U18" s="1241"/>
      <c r="V18" s="1241"/>
      <c r="W18" s="631" t="s">
        <v>659</v>
      </c>
    </row>
    <row r="19" spans="1:36" ht="22.5">
      <c r="A19" s="1200"/>
      <c r="B19" s="1200">
        <v>1</v>
      </c>
      <c r="C19" s="920"/>
      <c r="D19" s="920"/>
      <c r="E19" s="922"/>
      <c r="F19" s="922"/>
      <c r="G19" s="920"/>
      <c r="H19" s="920"/>
      <c r="I19" s="917"/>
      <c r="J19" s="916"/>
      <c r="K19" s="927">
        <v>1</v>
      </c>
      <c r="L19" s="594" t="str">
        <f>mergeValue(A19) &amp;"."&amp; mergeValue(B19)</f>
        <v>1.1</v>
      </c>
      <c r="M19" s="547" t="s">
        <v>16</v>
      </c>
      <c r="N19" s="581"/>
      <c r="O19" s="1241"/>
      <c r="P19" s="1241"/>
      <c r="Q19" s="1241"/>
      <c r="R19" s="1241"/>
      <c r="S19" s="1241"/>
      <c r="T19" s="1241"/>
      <c r="U19" s="1241"/>
      <c r="V19" s="1241"/>
      <c r="W19" s="631" t="s">
        <v>477</v>
      </c>
    </row>
    <row r="20" spans="1:36" ht="22.5">
      <c r="A20" s="1200"/>
      <c r="B20" s="1200"/>
      <c r="C20" s="1200">
        <v>1</v>
      </c>
      <c r="D20" s="920"/>
      <c r="E20" s="922"/>
      <c r="F20" s="922"/>
      <c r="G20" s="920"/>
      <c r="H20" s="920"/>
      <c r="I20" s="924"/>
      <c r="J20" s="916"/>
      <c r="K20" s="927">
        <v>1</v>
      </c>
      <c r="L20" s="594" t="str">
        <f>mergeValue(A20) &amp;"."&amp; mergeValue(B20)&amp;"."&amp; mergeValue(C20)</f>
        <v>1.1.1</v>
      </c>
      <c r="M20" s="548" t="s">
        <v>7</v>
      </c>
      <c r="N20" s="581"/>
      <c r="O20" s="1241"/>
      <c r="P20" s="1241"/>
      <c r="Q20" s="1241"/>
      <c r="R20" s="1241"/>
      <c r="S20" s="1241"/>
      <c r="T20" s="1241"/>
      <c r="U20" s="1241"/>
      <c r="V20" s="1241"/>
      <c r="W20" s="631" t="s">
        <v>634</v>
      </c>
    </row>
    <row r="21" spans="1:36" ht="22.5">
      <c r="A21" s="1200"/>
      <c r="B21" s="1200"/>
      <c r="C21" s="1200"/>
      <c r="D21" s="1200">
        <v>1</v>
      </c>
      <c r="E21" s="922"/>
      <c r="F21" s="922"/>
      <c r="G21" s="920"/>
      <c r="H21" s="920"/>
      <c r="I21" s="1200">
        <v>1</v>
      </c>
      <c r="J21" s="916"/>
      <c r="K21" s="927">
        <v>1</v>
      </c>
      <c r="L21" s="594" t="str">
        <f>mergeValue(A21) &amp;"."&amp; mergeValue(B21)&amp;"."&amp; mergeValue(C21)&amp;"."&amp; mergeValue(D21)</f>
        <v>1.1.1.1</v>
      </c>
      <c r="M21" s="549" t="s">
        <v>22</v>
      </c>
      <c r="N21" s="581"/>
      <c r="O21" s="1241"/>
      <c r="P21" s="1241"/>
      <c r="Q21" s="1241"/>
      <c r="R21" s="1241"/>
      <c r="S21" s="1241"/>
      <c r="T21" s="1241"/>
      <c r="U21" s="1241"/>
      <c r="V21" s="1241"/>
      <c r="W21" s="631" t="s">
        <v>635</v>
      </c>
    </row>
    <row r="22" spans="1:36" ht="11.25" hidden="1" customHeight="1">
      <c r="A22" s="1200"/>
      <c r="B22" s="1200"/>
      <c r="C22" s="1200"/>
      <c r="D22" s="1200"/>
      <c r="E22" s="1200">
        <v>1</v>
      </c>
      <c r="F22" s="922"/>
      <c r="G22" s="920"/>
      <c r="H22" s="920"/>
      <c r="I22" s="1200"/>
      <c r="J22" s="922"/>
      <c r="K22" s="927">
        <v>1</v>
      </c>
      <c r="L22" s="594"/>
      <c r="M22" s="555"/>
      <c r="N22" s="582"/>
      <c r="O22" s="632"/>
      <c r="P22" s="632"/>
      <c r="Q22" s="632"/>
      <c r="R22" s="632"/>
      <c r="S22" s="632"/>
      <c r="T22" s="632"/>
      <c r="U22" s="594"/>
      <c r="V22" s="508"/>
      <c r="W22" s="560"/>
    </row>
    <row r="23" spans="1:36" ht="90">
      <c r="A23" s="1200"/>
      <c r="B23" s="1200"/>
      <c r="C23" s="1200"/>
      <c r="D23" s="1200"/>
      <c r="E23" s="1200"/>
      <c r="F23" s="1200">
        <v>1</v>
      </c>
      <c r="G23" s="920"/>
      <c r="H23" s="920"/>
      <c r="I23" s="1200"/>
      <c r="J23" s="1244"/>
      <c r="K23" s="927">
        <v>1</v>
      </c>
      <c r="L23" s="594" t="str">
        <f>mergeValue(A23) &amp;"."&amp; mergeValue(B23)&amp;"."&amp; mergeValue(C23)&amp;"."&amp; mergeValue(D23)&amp;"."&amp;  mergeValue(F23)</f>
        <v>1.1.1.1.1</v>
      </c>
      <c r="M23" s="555" t="s">
        <v>10</v>
      </c>
      <c r="N23" s="582"/>
      <c r="O23" s="1202"/>
      <c r="P23" s="1202"/>
      <c r="Q23" s="1202"/>
      <c r="R23" s="1202"/>
      <c r="S23" s="1202"/>
      <c r="T23" s="1202"/>
      <c r="U23" s="1202"/>
      <c r="V23" s="1202"/>
      <c r="W23" s="631" t="s">
        <v>636</v>
      </c>
      <c r="Y23" s="590" t="str">
        <f>strCheckUnique(Z23:Z26)</f>
        <v/>
      </c>
      <c r="AA23" s="590"/>
    </row>
    <row r="24" spans="1:36" ht="189" customHeight="1">
      <c r="A24" s="1200"/>
      <c r="B24" s="1200"/>
      <c r="C24" s="1200"/>
      <c r="D24" s="1200"/>
      <c r="E24" s="1200"/>
      <c r="F24" s="1200"/>
      <c r="G24" s="920">
        <v>1</v>
      </c>
      <c r="H24" s="920"/>
      <c r="I24" s="1200"/>
      <c r="J24" s="1244"/>
      <c r="K24" s="919"/>
      <c r="L24" s="594" t="str">
        <f>mergeValue(A24) &amp;"."&amp; mergeValue(B24)&amp;"."&amp; mergeValue(C24)&amp;"."&amp; mergeValue(D24)&amp;"."&amp;  mergeValue(F24)&amp;"."&amp;  mergeValue(G24)</f>
        <v>1.1.1.1.1.1</v>
      </c>
      <c r="M24" s="1070"/>
      <c r="N24" s="587"/>
      <c r="O24" s="563"/>
      <c r="P24" s="563"/>
      <c r="Q24" s="563"/>
      <c r="R24" s="1242"/>
      <c r="S24" s="1207" t="s">
        <v>84</v>
      </c>
      <c r="T24" s="1242"/>
      <c r="U24" s="1207" t="s">
        <v>85</v>
      </c>
      <c r="V24" s="538"/>
      <c r="W24" s="1217" t="s">
        <v>660</v>
      </c>
      <c r="X24" s="586" t="str">
        <f>strCheckDate(O25:V25)</f>
        <v/>
      </c>
      <c r="Y24" s="590"/>
      <c r="Z24" s="590" t="str">
        <f>IF(M24="","",M24 )</f>
        <v/>
      </c>
      <c r="AA24" s="590"/>
      <c r="AB24" s="590"/>
      <c r="AC24" s="590"/>
    </row>
    <row r="25" spans="1:36" ht="11.25" hidden="1" customHeight="1">
      <c r="A25" s="1200"/>
      <c r="B25" s="1200"/>
      <c r="C25" s="1200"/>
      <c r="D25" s="1200"/>
      <c r="E25" s="1200"/>
      <c r="F25" s="1200"/>
      <c r="G25" s="920"/>
      <c r="H25" s="920"/>
      <c r="I25" s="1200"/>
      <c r="J25" s="1244"/>
      <c r="K25" s="927">
        <v>1</v>
      </c>
      <c r="L25" s="601"/>
      <c r="M25" s="647"/>
      <c r="N25" s="587"/>
      <c r="O25" s="563"/>
      <c r="P25" s="563"/>
      <c r="Q25" s="585" t="str">
        <f>R24 &amp; "-" &amp; T24</f>
        <v>-</v>
      </c>
      <c r="R25" s="1242"/>
      <c r="S25" s="1207"/>
      <c r="T25" s="1242"/>
      <c r="U25" s="1207"/>
      <c r="V25" s="538"/>
      <c r="W25" s="1218"/>
      <c r="Y25" s="590"/>
      <c r="Z25" s="590"/>
      <c r="AA25" s="590"/>
      <c r="AB25" s="590"/>
      <c r="AC25" s="590"/>
    </row>
    <row r="26" spans="1:36" s="523" customFormat="1" ht="15" customHeight="1">
      <c r="A26" s="1200"/>
      <c r="B26" s="1200"/>
      <c r="C26" s="1200"/>
      <c r="D26" s="1200"/>
      <c r="E26" s="1200"/>
      <c r="F26" s="1200"/>
      <c r="G26" s="920"/>
      <c r="H26" s="920"/>
      <c r="I26" s="1200"/>
      <c r="J26" s="1244"/>
      <c r="K26" s="927">
        <v>1</v>
      </c>
      <c r="L26" s="539"/>
      <c r="M26" s="557" t="s">
        <v>25</v>
      </c>
      <c r="N26" s="552"/>
      <c r="O26" s="546"/>
      <c r="P26" s="546"/>
      <c r="Q26" s="546"/>
      <c r="R26" s="574"/>
      <c r="S26" s="565"/>
      <c r="T26" s="564"/>
      <c r="U26" s="552"/>
      <c r="V26" s="561"/>
      <c r="W26" s="1219"/>
      <c r="X26" s="588"/>
      <c r="Y26" s="588"/>
      <c r="Z26" s="588"/>
      <c r="AA26" s="588"/>
      <c r="AB26" s="588"/>
      <c r="AC26" s="588"/>
      <c r="AD26" s="588"/>
      <c r="AE26" s="588"/>
      <c r="AF26" s="588"/>
      <c r="AG26" s="588"/>
      <c r="AH26" s="588"/>
      <c r="AI26" s="588"/>
    </row>
    <row r="27" spans="1:36" s="523" customFormat="1" ht="15" customHeight="1">
      <c r="A27" s="1200"/>
      <c r="B27" s="1200"/>
      <c r="C27" s="1200"/>
      <c r="D27" s="1200"/>
      <c r="E27" s="1200"/>
      <c r="F27" s="922"/>
      <c r="G27" s="922"/>
      <c r="H27" s="920"/>
      <c r="I27" s="1200"/>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0"/>
      <c r="B28" s="1200"/>
      <c r="C28" s="1200"/>
      <c r="D28" s="1200"/>
      <c r="E28" s="922"/>
      <c r="F28" s="922"/>
      <c r="G28" s="922"/>
      <c r="H28" s="920"/>
      <c r="I28" s="1200"/>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0"/>
      <c r="B29" s="1200"/>
      <c r="C29" s="1200"/>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0"/>
      <c r="B30" s="1200"/>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0"/>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3" t="s">
        <v>661</v>
      </c>
      <c r="N34" s="1193"/>
      <c r="O34" s="1193"/>
      <c r="P34" s="1193"/>
      <c r="Q34" s="1193"/>
      <c r="R34" s="1193"/>
      <c r="S34" s="1193"/>
      <c r="T34" s="1193"/>
      <c r="U34" s="1193"/>
      <c r="V34" s="1193"/>
      <c r="W34" s="1193"/>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4" t="s">
        <v>491</v>
      </c>
      <c r="G2" s="1195"/>
      <c r="H2" s="1196"/>
      <c r="I2" s="641"/>
    </row>
    <row r="3" spans="1:20" ht="3" customHeight="1"/>
    <row r="4" spans="1:20" s="571" customFormat="1" ht="11.25">
      <c r="A4" s="591"/>
      <c r="B4" s="591"/>
      <c r="C4" s="591"/>
      <c r="D4" s="591"/>
      <c r="F4" s="1148" t="s">
        <v>454</v>
      </c>
      <c r="G4" s="1148"/>
      <c r="H4" s="1148"/>
      <c r="I4" s="119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198">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198"/>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19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198"/>
      <c r="B11" s="1198">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198"/>
      <c r="B12" s="1198"/>
      <c r="C12" s="119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198"/>
      <c r="B13" s="1198"/>
      <c r="C13" s="1198"/>
      <c r="D13" s="624">
        <v>1</v>
      </c>
      <c r="F13" s="617" t="str">
        <f>"4."&amp;mergeValue(A13) &amp;"."&amp;mergeValue(B13)&amp;"."&amp;mergeValue(C13)&amp;"."&amp;mergeValue(D13)</f>
        <v>4.1.1.1.1</v>
      </c>
      <c r="G13" s="634" t="s">
        <v>498</v>
      </c>
      <c r="H13" s="605"/>
      <c r="I13" s="1199" t="s">
        <v>592</v>
      </c>
      <c r="J13" s="616"/>
      <c r="K13" s="591"/>
      <c r="L13" s="591"/>
      <c r="M13" s="591"/>
      <c r="N13" s="591"/>
      <c r="O13" s="591"/>
      <c r="P13" s="591"/>
      <c r="Q13" s="591"/>
      <c r="R13" s="591"/>
      <c r="S13" s="591"/>
      <c r="T13" s="591"/>
    </row>
    <row r="14" spans="1:20" s="571" customFormat="1" ht="18.75">
      <c r="A14" s="1198"/>
      <c r="B14" s="1198"/>
      <c r="C14" s="1198"/>
      <c r="D14" s="624"/>
      <c r="F14" s="620"/>
      <c r="G14" s="551" t="s">
        <v>4</v>
      </c>
      <c r="H14" s="625"/>
      <c r="I14" s="1199"/>
      <c r="J14" s="616"/>
      <c r="K14" s="591"/>
      <c r="L14" s="591"/>
      <c r="M14" s="591"/>
      <c r="N14" s="591"/>
      <c r="O14" s="591"/>
      <c r="P14" s="591"/>
      <c r="Q14" s="591"/>
      <c r="R14" s="591"/>
      <c r="S14" s="591"/>
      <c r="T14" s="591"/>
    </row>
    <row r="15" spans="1:20" s="571" customFormat="1" ht="18.75">
      <c r="A15" s="1198"/>
      <c r="B15" s="1198"/>
      <c r="C15" s="624"/>
      <c r="D15" s="624"/>
      <c r="F15" s="635"/>
      <c r="G15" s="578" t="s">
        <v>403</v>
      </c>
      <c r="H15" s="636"/>
      <c r="I15" s="637"/>
      <c r="J15" s="616"/>
      <c r="K15" s="591"/>
      <c r="L15" s="591"/>
      <c r="M15" s="591"/>
      <c r="N15" s="591"/>
      <c r="O15" s="591"/>
      <c r="P15" s="591"/>
      <c r="Q15" s="591"/>
      <c r="R15" s="591"/>
      <c r="S15" s="591"/>
      <c r="T15" s="591"/>
    </row>
    <row r="16" spans="1:20" s="571" customFormat="1" ht="18.75">
      <c r="A16" s="119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3" t="s">
        <v>594</v>
      </c>
      <c r="H19" s="1193"/>
      <c r="I19" s="595"/>
      <c r="J19" s="615"/>
      <c r="K19" s="615"/>
      <c r="L19" s="615"/>
      <c r="M19" s="615"/>
      <c r="N19" s="615"/>
      <c r="O19" s="615"/>
      <c r="P19" s="615"/>
      <c r="Q19" s="615"/>
      <c r="R19" s="615"/>
      <c r="S19" s="615"/>
      <c r="T19" s="615"/>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14" t="s">
        <v>658</v>
      </c>
      <c r="M5" s="1214"/>
      <c r="N5" s="1214"/>
      <c r="O5" s="1214"/>
      <c r="P5" s="1214"/>
      <c r="Q5" s="1214"/>
      <c r="R5" s="1214"/>
      <c r="S5" s="1214"/>
      <c r="T5" s="1214"/>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46" t="str">
        <f>IF(NameOrPr_ch="",IF(NameOrPr="","",NameOrPr),NameOrPr_ch)</f>
        <v>ДЖКХЭиРТ ЯО</v>
      </c>
      <c r="P7" s="1247"/>
      <c r="Q7" s="1247"/>
      <c r="R7" s="1247"/>
      <c r="S7" s="1247"/>
      <c r="T7" s="1248"/>
      <c r="U7" s="670"/>
      <c r="X7" s="586"/>
      <c r="Y7" s="586"/>
      <c r="Z7" s="586"/>
      <c r="AA7" s="586"/>
      <c r="AB7" s="586"/>
      <c r="AC7" s="586"/>
      <c r="AD7" s="586"/>
      <c r="AE7" s="586"/>
      <c r="AF7" s="586"/>
      <c r="AG7" s="586"/>
      <c r="AH7" s="586"/>
    </row>
    <row r="8" spans="7:34" s="492" customFormat="1" ht="18.75">
      <c r="G8" s="491"/>
      <c r="H8" s="491"/>
      <c r="L8" s="500"/>
      <c r="M8" s="618" t="s">
        <v>597</v>
      </c>
      <c r="N8" s="667"/>
      <c r="O8" s="1246" t="str">
        <f>IF(datePr_ch="",IF(datePr="","",datePr),datePr_ch)</f>
        <v>09.12.2021</v>
      </c>
      <c r="P8" s="1247"/>
      <c r="Q8" s="1247"/>
      <c r="R8" s="1247"/>
      <c r="S8" s="1247"/>
      <c r="T8" s="1248"/>
      <c r="U8" s="668"/>
      <c r="X8" s="506"/>
      <c r="Y8" s="506"/>
      <c r="Z8" s="506"/>
      <c r="AA8" s="506"/>
      <c r="AB8" s="506"/>
      <c r="AC8" s="506"/>
      <c r="AD8" s="506"/>
      <c r="AE8" s="506"/>
      <c r="AF8" s="506"/>
      <c r="AG8" s="506"/>
      <c r="AH8" s="506"/>
    </row>
    <row r="9" spans="7:34" s="492" customFormat="1" ht="18.75">
      <c r="G9" s="491"/>
      <c r="H9" s="491"/>
      <c r="L9" s="553"/>
      <c r="M9" s="618" t="s">
        <v>596</v>
      </c>
      <c r="N9" s="667"/>
      <c r="O9" s="1246" t="str">
        <f>IF(numberPr_ch="",IF(numberPr="","",numberPr),numberPr_ch)</f>
        <v>169-п/ст</v>
      </c>
      <c r="P9" s="1247"/>
      <c r="Q9" s="1247"/>
      <c r="R9" s="1247"/>
      <c r="S9" s="1247"/>
      <c r="T9" s="1248"/>
      <c r="U9" s="668"/>
      <c r="X9" s="506"/>
      <c r="Y9" s="506"/>
      <c r="Z9" s="506"/>
      <c r="AA9" s="506"/>
      <c r="AB9" s="506"/>
      <c r="AC9" s="506"/>
      <c r="AD9" s="506"/>
      <c r="AE9" s="506"/>
      <c r="AF9" s="506"/>
      <c r="AG9" s="506"/>
      <c r="AH9" s="506"/>
    </row>
    <row r="10" spans="7:34" s="492" customFormat="1" ht="18.75">
      <c r="G10" s="491"/>
      <c r="H10" s="491"/>
      <c r="L10" s="553"/>
      <c r="M10" s="618" t="s">
        <v>501</v>
      </c>
      <c r="N10" s="667"/>
      <c r="O10" s="1246" t="str">
        <f>IF(IstPub_ch="",IF(IstPub="","",IstPub),IstPub_ch)</f>
        <v>https://www.yarregion.ru/depts/dtert/tmpPages/prikaz.aspx</v>
      </c>
      <c r="P10" s="1247"/>
      <c r="Q10" s="1247"/>
      <c r="R10" s="1247"/>
      <c r="S10" s="1247"/>
      <c r="T10" s="1248"/>
      <c r="U10" s="668"/>
      <c r="X10" s="506"/>
      <c r="Y10" s="506"/>
      <c r="Z10" s="506"/>
      <c r="AA10" s="506"/>
      <c r="AB10" s="506"/>
      <c r="AC10" s="506"/>
      <c r="AD10" s="506"/>
      <c r="AE10" s="506"/>
      <c r="AF10" s="506"/>
      <c r="AG10" s="506"/>
      <c r="AH10" s="506"/>
    </row>
    <row r="11" spans="7:34" s="492" customFormat="1" ht="11.25" hidden="1">
      <c r="G11" s="491"/>
      <c r="H11" s="491"/>
      <c r="L11" s="1215"/>
      <c r="M11" s="1215"/>
      <c r="N11" s="489"/>
      <c r="O11" s="1250"/>
      <c r="P11" s="1250"/>
      <c r="Q11" s="1250"/>
      <c r="R11" s="1250"/>
      <c r="S11" s="1250"/>
      <c r="T11" s="1250"/>
      <c r="U11" s="504" t="s">
        <v>373</v>
      </c>
      <c r="X11" s="506"/>
      <c r="Y11" s="506"/>
      <c r="Z11" s="506"/>
      <c r="AA11" s="506"/>
      <c r="AB11" s="506"/>
      <c r="AC11" s="506"/>
      <c r="AD11" s="506"/>
      <c r="AE11" s="506"/>
      <c r="AF11" s="506"/>
      <c r="AG11" s="506"/>
      <c r="AH11" s="506"/>
    </row>
    <row r="12" spans="7:34">
      <c r="J12" s="482"/>
      <c r="K12" s="482"/>
      <c r="L12" s="478"/>
      <c r="M12" s="478"/>
      <c r="N12" s="478"/>
      <c r="O12" s="1245"/>
      <c r="P12" s="1245"/>
      <c r="Q12" s="1245"/>
      <c r="R12" s="1245"/>
      <c r="S12" s="1245"/>
      <c r="T12" s="1245"/>
      <c r="U12" s="1245"/>
    </row>
    <row r="13" spans="7:34">
      <c r="J13" s="482"/>
      <c r="K13" s="482"/>
      <c r="L13" s="1148" t="s">
        <v>454</v>
      </c>
      <c r="M13" s="1148"/>
      <c r="N13" s="1148"/>
      <c r="O13" s="1148"/>
      <c r="P13" s="1148"/>
      <c r="Q13" s="1148"/>
      <c r="R13" s="1148"/>
      <c r="S13" s="1148"/>
      <c r="T13" s="1148"/>
      <c r="U13" s="1148"/>
      <c r="V13" s="1148"/>
      <c r="W13" s="1148" t="s">
        <v>455</v>
      </c>
    </row>
    <row r="14" spans="7:34" ht="14.25" customHeight="1">
      <c r="J14" s="482"/>
      <c r="K14" s="482"/>
      <c r="L14" s="1227" t="s">
        <v>92</v>
      </c>
      <c r="M14" s="1227" t="s">
        <v>640</v>
      </c>
      <c r="N14" s="522"/>
      <c r="O14" s="1228" t="s">
        <v>642</v>
      </c>
      <c r="P14" s="1229"/>
      <c r="Q14" s="1229"/>
      <c r="R14" s="1229"/>
      <c r="S14" s="1229"/>
      <c r="T14" s="1230"/>
      <c r="U14" s="1211" t="s">
        <v>341</v>
      </c>
      <c r="V14" s="1224" t="s">
        <v>275</v>
      </c>
      <c r="W14" s="1148"/>
    </row>
    <row r="15" spans="7:34" s="524" customFormat="1" ht="14.25" customHeight="1">
      <c r="G15" s="532"/>
      <c r="H15" s="532"/>
      <c r="I15" s="532"/>
      <c r="J15" s="530"/>
      <c r="K15" s="530"/>
      <c r="L15" s="1227"/>
      <c r="M15" s="1227"/>
      <c r="N15" s="522"/>
      <c r="O15" s="1233" t="s">
        <v>606</v>
      </c>
      <c r="P15" s="1231" t="s">
        <v>271</v>
      </c>
      <c r="Q15" s="1232"/>
      <c r="R15" s="1209" t="s">
        <v>655</v>
      </c>
      <c r="S15" s="1209"/>
      <c r="T15" s="1210"/>
      <c r="U15" s="1212"/>
      <c r="V15" s="1225"/>
      <c r="W15" s="1148"/>
      <c r="X15" s="586"/>
      <c r="Y15" s="586"/>
      <c r="Z15" s="586"/>
      <c r="AA15" s="586"/>
      <c r="AB15" s="586"/>
      <c r="AC15" s="586"/>
      <c r="AD15" s="586"/>
      <c r="AE15" s="586"/>
      <c r="AF15" s="586"/>
      <c r="AG15" s="586"/>
      <c r="AH15" s="586"/>
    </row>
    <row r="16" spans="7:34" ht="33.75">
      <c r="J16" s="482"/>
      <c r="K16" s="482"/>
      <c r="L16" s="1227"/>
      <c r="M16" s="1227"/>
      <c r="N16" s="521"/>
      <c r="O16" s="1234"/>
      <c r="P16" s="536" t="s">
        <v>766</v>
      </c>
      <c r="Q16" s="536" t="s">
        <v>767</v>
      </c>
      <c r="R16" s="537" t="s">
        <v>274</v>
      </c>
      <c r="S16" s="1222" t="s">
        <v>273</v>
      </c>
      <c r="T16" s="1223"/>
      <c r="U16" s="1213"/>
      <c r="V16" s="1226"/>
      <c r="W16" s="1148"/>
    </row>
    <row r="17" spans="1:34">
      <c r="J17" s="482"/>
      <c r="K17" s="490">
        <v>1</v>
      </c>
      <c r="L17" s="479" t="s">
        <v>93</v>
      </c>
      <c r="M17" s="479" t="s">
        <v>49</v>
      </c>
      <c r="N17" s="497" t="s">
        <v>49</v>
      </c>
      <c r="O17" s="488">
        <f ca="1">OFFSET(O17,0,-1)+1</f>
        <v>3</v>
      </c>
      <c r="P17" s="488">
        <f ca="1">OFFSET(P17,0,-1)+1</f>
        <v>4</v>
      </c>
      <c r="Q17" s="488">
        <f ca="1">OFFSET(Q17,0,-1)+1</f>
        <v>5</v>
      </c>
      <c r="R17" s="488">
        <f ca="1">OFFSET(R17,0,-1)+1</f>
        <v>6</v>
      </c>
      <c r="S17" s="1216">
        <f ca="1">OFFSET(S17,0,-1)+1</f>
        <v>7</v>
      </c>
      <c r="T17" s="1216"/>
      <c r="U17" s="488">
        <f ca="1">OFFSET(U17,0,-2)+1</f>
        <v>8</v>
      </c>
      <c r="V17" s="496">
        <f ca="1">OFFSET(V17,0,-1)</f>
        <v>8</v>
      </c>
      <c r="W17" s="488">
        <f ca="1">OFFSET(W17,0,-1)+1</f>
        <v>9</v>
      </c>
    </row>
    <row r="18" spans="1:34" ht="22.5">
      <c r="A18" s="1200">
        <v>1</v>
      </c>
      <c r="B18" s="941"/>
      <c r="C18" s="941"/>
      <c r="D18" s="941"/>
      <c r="E18" s="942"/>
      <c r="F18" s="943"/>
      <c r="G18" s="943"/>
      <c r="H18" s="943"/>
      <c r="I18" s="944"/>
      <c r="J18" s="939"/>
      <c r="K18" s="946"/>
      <c r="L18" s="594">
        <f>mergeValue(A18)</f>
        <v>1</v>
      </c>
      <c r="M18" s="642" t="s">
        <v>20</v>
      </c>
      <c r="N18" s="581"/>
      <c r="O18" s="1241"/>
      <c r="P18" s="1241"/>
      <c r="Q18" s="1241"/>
      <c r="R18" s="1241"/>
      <c r="S18" s="1241"/>
      <c r="T18" s="1241"/>
      <c r="U18" s="1241"/>
      <c r="V18" s="1241"/>
      <c r="W18" s="631" t="s">
        <v>659</v>
      </c>
    </row>
    <row r="19" spans="1:34" ht="22.5">
      <c r="A19" s="1200"/>
      <c r="B19" s="1200">
        <v>1</v>
      </c>
      <c r="C19" s="941"/>
      <c r="D19" s="941"/>
      <c r="E19" s="943"/>
      <c r="F19" s="943"/>
      <c r="G19" s="943"/>
      <c r="H19" s="943"/>
      <c r="I19" s="938"/>
      <c r="J19" s="937"/>
      <c r="K19" s="940"/>
      <c r="L19" s="594" t="str">
        <f>mergeValue(A19) &amp;"."&amp; mergeValue(B19)</f>
        <v>1.1</v>
      </c>
      <c r="M19" s="547" t="s">
        <v>16</v>
      </c>
      <c r="N19" s="581"/>
      <c r="O19" s="1241"/>
      <c r="P19" s="1241"/>
      <c r="Q19" s="1241"/>
      <c r="R19" s="1241"/>
      <c r="S19" s="1241"/>
      <c r="T19" s="1241"/>
      <c r="U19" s="1241"/>
      <c r="V19" s="1241"/>
      <c r="W19" s="631" t="s">
        <v>477</v>
      </c>
    </row>
    <row r="20" spans="1:34" ht="22.5">
      <c r="A20" s="1200"/>
      <c r="B20" s="1200"/>
      <c r="C20" s="1200">
        <v>1</v>
      </c>
      <c r="D20" s="941"/>
      <c r="E20" s="943"/>
      <c r="F20" s="943"/>
      <c r="G20" s="943"/>
      <c r="H20" s="943"/>
      <c r="I20" s="945"/>
      <c r="J20" s="937"/>
      <c r="K20" s="940"/>
      <c r="L20" s="594" t="str">
        <f>mergeValue(A20) &amp;"."&amp; mergeValue(B20)&amp;"."&amp; mergeValue(C20)</f>
        <v>1.1.1</v>
      </c>
      <c r="M20" s="548" t="s">
        <v>7</v>
      </c>
      <c r="N20" s="581"/>
      <c r="O20" s="1241"/>
      <c r="P20" s="1241"/>
      <c r="Q20" s="1241"/>
      <c r="R20" s="1241"/>
      <c r="S20" s="1241"/>
      <c r="T20" s="1241"/>
      <c r="U20" s="1241"/>
      <c r="V20" s="1241"/>
      <c r="W20" s="631" t="s">
        <v>634</v>
      </c>
    </row>
    <row r="21" spans="1:34" ht="22.5">
      <c r="A21" s="1200"/>
      <c r="B21" s="1200"/>
      <c r="C21" s="1200"/>
      <c r="D21" s="1200">
        <v>1</v>
      </c>
      <c r="E21" s="943"/>
      <c r="F21" s="943"/>
      <c r="G21" s="943"/>
      <c r="H21" s="943"/>
      <c r="I21" s="945"/>
      <c r="J21" s="937"/>
      <c r="K21" s="940"/>
      <c r="L21" s="594" t="str">
        <f>mergeValue(A21) &amp;"."&amp; mergeValue(B21)&amp;"."&amp; mergeValue(C21)&amp;"."&amp; mergeValue(D21)</f>
        <v>1.1.1.1</v>
      </c>
      <c r="M21" s="549" t="s">
        <v>22</v>
      </c>
      <c r="N21" s="581"/>
      <c r="O21" s="1241"/>
      <c r="P21" s="1241"/>
      <c r="Q21" s="1241"/>
      <c r="R21" s="1241"/>
      <c r="S21" s="1241"/>
      <c r="T21" s="1241"/>
      <c r="U21" s="1241"/>
      <c r="V21" s="1241"/>
      <c r="W21" s="631" t="s">
        <v>635</v>
      </c>
    </row>
    <row r="22" spans="1:34" ht="11.25" hidden="1" customHeight="1">
      <c r="A22" s="1200"/>
      <c r="B22" s="1200"/>
      <c r="C22" s="1200"/>
      <c r="D22" s="1200"/>
      <c r="E22" s="1200">
        <v>1</v>
      </c>
      <c r="F22" s="943"/>
      <c r="G22" s="943"/>
      <c r="H22" s="941">
        <v>1</v>
      </c>
      <c r="I22" s="1200">
        <v>1</v>
      </c>
      <c r="J22" s="943"/>
      <c r="K22" s="948"/>
      <c r="L22" s="594"/>
      <c r="M22" s="555"/>
      <c r="N22" s="582"/>
      <c r="O22" s="632"/>
      <c r="P22" s="632"/>
      <c r="Q22" s="632"/>
      <c r="R22" s="632"/>
      <c r="S22" s="632"/>
      <c r="T22" s="632"/>
      <c r="U22" s="632"/>
      <c r="V22" s="509"/>
      <c r="W22" s="560"/>
    </row>
    <row r="23" spans="1:34" ht="90">
      <c r="A23" s="1200"/>
      <c r="B23" s="1200"/>
      <c r="C23" s="1200"/>
      <c r="D23" s="1200"/>
      <c r="E23" s="1200"/>
      <c r="F23" s="1200">
        <v>1</v>
      </c>
      <c r="G23" s="941"/>
      <c r="H23" s="941"/>
      <c r="I23" s="1200"/>
      <c r="J23" s="1200">
        <v>1</v>
      </c>
      <c r="K23" s="949"/>
      <c r="L23" s="594" t="str">
        <f>mergeValue(A23) &amp;"."&amp; mergeValue(B23)&amp;"."&amp; mergeValue(C23)&amp;"."&amp; mergeValue(D23)&amp;"."&amp;  mergeValue(F23)</f>
        <v>1.1.1.1.1</v>
      </c>
      <c r="M23" s="556" t="s">
        <v>10</v>
      </c>
      <c r="N23" s="582"/>
      <c r="O23" s="1202"/>
      <c r="P23" s="1202"/>
      <c r="Q23" s="1202"/>
      <c r="R23" s="1202"/>
      <c r="S23" s="1202"/>
      <c r="T23" s="1202"/>
      <c r="U23" s="1202"/>
      <c r="V23" s="1202"/>
      <c r="W23" s="631" t="s">
        <v>636</v>
      </c>
      <c r="Y23" s="505" t="str">
        <f>strCheckUnique(Z23:Z26)</f>
        <v/>
      </c>
      <c r="AA23" s="505"/>
    </row>
    <row r="24" spans="1:34" ht="189" customHeight="1">
      <c r="A24" s="1200"/>
      <c r="B24" s="1200"/>
      <c r="C24" s="1200"/>
      <c r="D24" s="1200"/>
      <c r="E24" s="1200"/>
      <c r="F24" s="1200"/>
      <c r="G24" s="941">
        <v>1</v>
      </c>
      <c r="H24" s="941"/>
      <c r="I24" s="1200"/>
      <c r="J24" s="1200"/>
      <c r="K24" s="949">
        <v>1</v>
      </c>
      <c r="L24" s="594" t="str">
        <f>mergeValue(A24) &amp;"."&amp; mergeValue(B24)&amp;"."&amp; mergeValue(C24)&amp;"."&amp; mergeValue(D24)&amp;"."&amp; mergeValue(F24)&amp;"."&amp; mergeValue(G24)</f>
        <v>1.1.1.1.1.1</v>
      </c>
      <c r="M24" s="1070"/>
      <c r="N24" s="587"/>
      <c r="O24" s="563"/>
      <c r="P24" s="563"/>
      <c r="Q24" s="1094"/>
      <c r="R24" s="1242"/>
      <c r="S24" s="1207" t="s">
        <v>84</v>
      </c>
      <c r="T24" s="1242"/>
      <c r="U24" s="1207" t="s">
        <v>85</v>
      </c>
      <c r="V24" s="579"/>
      <c r="W24" s="1217" t="s">
        <v>660</v>
      </c>
      <c r="X24" s="501" t="str">
        <f>strCheckDate(O25:V25)</f>
        <v/>
      </c>
      <c r="Y24" s="505"/>
      <c r="Z24" s="505" t="str">
        <f>IF(M24="","",M24 )</f>
        <v/>
      </c>
      <c r="AA24" s="505"/>
      <c r="AB24" s="505"/>
      <c r="AC24" s="505"/>
    </row>
    <row r="25" spans="1:34" ht="11.25" hidden="1">
      <c r="A25" s="1200"/>
      <c r="B25" s="1200"/>
      <c r="C25" s="1200"/>
      <c r="D25" s="1200"/>
      <c r="E25" s="1200"/>
      <c r="F25" s="1200"/>
      <c r="G25" s="941"/>
      <c r="H25" s="941"/>
      <c r="I25" s="1200"/>
      <c r="J25" s="1200"/>
      <c r="K25" s="949"/>
      <c r="L25" s="601"/>
      <c r="M25" s="647"/>
      <c r="N25" s="587"/>
      <c r="O25" s="563"/>
      <c r="P25" s="563"/>
      <c r="Q25" s="585" t="str">
        <f>R24 &amp; "-" &amp; T24</f>
        <v>-</v>
      </c>
      <c r="R25" s="1206"/>
      <c r="S25" s="1207"/>
      <c r="T25" s="1206"/>
      <c r="U25" s="1207"/>
      <c r="V25" s="579"/>
      <c r="W25" s="1218"/>
    </row>
    <row r="26" spans="1:34" s="476" customFormat="1" ht="15" customHeight="1">
      <c r="A26" s="1200"/>
      <c r="B26" s="1200"/>
      <c r="C26" s="1200"/>
      <c r="D26" s="1200"/>
      <c r="E26" s="1200"/>
      <c r="F26" s="1200"/>
      <c r="G26" s="943"/>
      <c r="H26" s="941"/>
      <c r="I26" s="1200"/>
      <c r="J26" s="1200"/>
      <c r="K26" s="948"/>
      <c r="L26" s="539"/>
      <c r="M26" s="557" t="s">
        <v>25</v>
      </c>
      <c r="N26" s="552"/>
      <c r="O26" s="546"/>
      <c r="P26" s="546"/>
      <c r="Q26" s="546"/>
      <c r="R26" s="574"/>
      <c r="S26" s="565"/>
      <c r="T26" s="564"/>
      <c r="U26" s="552"/>
      <c r="V26" s="561"/>
      <c r="W26" s="1219"/>
      <c r="X26" s="502"/>
      <c r="Y26" s="502"/>
      <c r="Z26" s="502"/>
      <c r="AA26" s="502"/>
      <c r="AB26" s="502"/>
      <c r="AC26" s="502"/>
      <c r="AD26" s="502"/>
      <c r="AE26" s="502"/>
      <c r="AF26" s="502"/>
      <c r="AG26" s="502"/>
      <c r="AH26" s="502"/>
    </row>
    <row r="27" spans="1:34" s="476" customFormat="1" ht="15" customHeight="1">
      <c r="A27" s="1200"/>
      <c r="B27" s="1200"/>
      <c r="C27" s="1200"/>
      <c r="D27" s="1200"/>
      <c r="E27" s="1200"/>
      <c r="F27" s="943"/>
      <c r="G27" s="943"/>
      <c r="H27" s="941"/>
      <c r="I27" s="1200"/>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0"/>
      <c r="B28" s="1200"/>
      <c r="C28" s="1200"/>
      <c r="D28" s="1200"/>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0"/>
      <c r="B29" s="1200"/>
      <c r="C29" s="1200"/>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0"/>
      <c r="B30" s="1200"/>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0"/>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3" t="s">
        <v>661</v>
      </c>
      <c r="N34" s="1193"/>
      <c r="O34" s="1193"/>
      <c r="P34" s="1193"/>
      <c r="Q34" s="1193"/>
      <c r="R34" s="1193"/>
      <c r="S34" s="1193"/>
      <c r="T34" s="1193"/>
      <c r="U34" s="1193"/>
      <c r="V34" s="1193"/>
      <c r="W34" s="1193"/>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4" t="s">
        <v>491</v>
      </c>
      <c r="G2" s="1195"/>
      <c r="H2" s="1196"/>
      <c r="I2" s="641"/>
    </row>
    <row r="3" spans="1:20" ht="3" customHeight="1"/>
    <row r="4" spans="1:20" s="571" customFormat="1" ht="11.25">
      <c r="A4" s="591"/>
      <c r="B4" s="591"/>
      <c r="C4" s="591"/>
      <c r="D4" s="591"/>
      <c r="F4" s="1148" t="s">
        <v>454</v>
      </c>
      <c r="G4" s="1148"/>
      <c r="H4" s="1148"/>
      <c r="I4" s="1197"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197"/>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20.12.2021</v>
      </c>
      <c r="I7" s="582" t="s">
        <v>493</v>
      </c>
      <c r="J7" s="616"/>
      <c r="K7" s="591"/>
      <c r="L7" s="591"/>
      <c r="M7" s="591"/>
      <c r="N7" s="591"/>
      <c r="O7" s="591"/>
      <c r="P7" s="591"/>
      <c r="Q7" s="591"/>
      <c r="R7" s="591"/>
      <c r="S7" s="591"/>
      <c r="T7" s="591"/>
    </row>
    <row r="8" spans="1:20" s="571" customFormat="1" ht="45">
      <c r="A8" s="1198">
        <v>1</v>
      </c>
      <c r="B8" s="591"/>
      <c r="C8" s="591"/>
      <c r="D8" s="591"/>
      <c r="F8" s="617" t="str">
        <f>"2." &amp;mergeValue(A8)</f>
        <v>2.1</v>
      </c>
      <c r="G8" s="633" t="s">
        <v>494</v>
      </c>
      <c r="H8" s="605"/>
      <c r="I8" s="582" t="s">
        <v>591</v>
      </c>
      <c r="J8" s="616"/>
      <c r="K8" s="591"/>
      <c r="L8" s="591"/>
      <c r="M8" s="591"/>
      <c r="N8" s="591"/>
      <c r="O8" s="591"/>
      <c r="P8" s="591"/>
      <c r="Q8" s="591"/>
      <c r="R8" s="591"/>
      <c r="S8" s="591"/>
      <c r="T8" s="591"/>
    </row>
    <row r="9" spans="1:20" s="571" customFormat="1" ht="22.5">
      <c r="A9" s="1198"/>
      <c r="B9" s="591"/>
      <c r="C9" s="591"/>
      <c r="D9" s="591"/>
      <c r="F9" s="617" t="str">
        <f>"3." &amp;mergeValue(A9)</f>
        <v>3.1</v>
      </c>
      <c r="G9" s="633" t="s">
        <v>495</v>
      </c>
      <c r="H9" s="605"/>
      <c r="I9" s="582" t="s">
        <v>589</v>
      </c>
      <c r="J9" s="616"/>
      <c r="K9" s="591"/>
      <c r="L9" s="591"/>
      <c r="M9" s="591"/>
      <c r="N9" s="591"/>
      <c r="O9" s="591"/>
      <c r="P9" s="591"/>
      <c r="Q9" s="591"/>
      <c r="R9" s="591"/>
      <c r="S9" s="591"/>
      <c r="T9" s="591"/>
    </row>
    <row r="10" spans="1:20" s="571" customFormat="1" ht="22.5">
      <c r="A10" s="1198"/>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198"/>
      <c r="B11" s="1198">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c r="O11" s="591"/>
      <c r="P11" s="591"/>
      <c r="Q11" s="591"/>
      <c r="R11" s="591"/>
      <c r="S11" s="591"/>
      <c r="T11" s="591"/>
    </row>
    <row r="12" spans="1:20" s="571" customFormat="1" ht="22.5">
      <c r="A12" s="1198"/>
      <c r="B12" s="1198"/>
      <c r="C12" s="1198">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198"/>
      <c r="B13" s="1198"/>
      <c r="C13" s="1198"/>
      <c r="D13" s="624">
        <v>1</v>
      </c>
      <c r="F13" s="617" t="str">
        <f>"4."&amp;mergeValue(A13) &amp;"."&amp;mergeValue(B13)&amp;"."&amp;mergeValue(C13)&amp;"."&amp;mergeValue(D13)</f>
        <v>4.1.1.1.1</v>
      </c>
      <c r="G13" s="634" t="s">
        <v>498</v>
      </c>
      <c r="H13" s="605"/>
      <c r="I13" s="1199" t="s">
        <v>592</v>
      </c>
      <c r="J13" s="616"/>
      <c r="K13" s="591"/>
      <c r="L13" s="591"/>
      <c r="M13" s="591"/>
      <c r="N13" s="591"/>
      <c r="O13" s="591"/>
      <c r="P13" s="591"/>
      <c r="Q13" s="591"/>
      <c r="R13" s="591"/>
      <c r="S13" s="591"/>
      <c r="T13" s="591"/>
    </row>
    <row r="14" spans="1:20" s="571" customFormat="1" ht="18.75">
      <c r="A14" s="1198"/>
      <c r="B14" s="1198"/>
      <c r="C14" s="1198"/>
      <c r="D14" s="624"/>
      <c r="F14" s="620"/>
      <c r="G14" s="551" t="s">
        <v>4</v>
      </c>
      <c r="H14" s="625"/>
      <c r="I14" s="1199"/>
      <c r="J14" s="616"/>
      <c r="K14" s="591"/>
      <c r="L14" s="591"/>
      <c r="M14" s="591"/>
      <c r="N14" s="591"/>
      <c r="O14" s="591"/>
      <c r="P14" s="591"/>
      <c r="Q14" s="591"/>
      <c r="R14" s="591"/>
      <c r="S14" s="591"/>
      <c r="T14" s="591"/>
    </row>
    <row r="15" spans="1:20" s="571" customFormat="1" ht="18.75">
      <c r="A15" s="1198"/>
      <c r="B15" s="1198"/>
      <c r="C15" s="624"/>
      <c r="D15" s="624"/>
      <c r="F15" s="635"/>
      <c r="G15" s="578" t="s">
        <v>403</v>
      </c>
      <c r="H15" s="636"/>
      <c r="I15" s="637"/>
      <c r="J15" s="616"/>
      <c r="K15" s="591"/>
      <c r="L15" s="591"/>
      <c r="M15" s="591"/>
      <c r="N15" s="591"/>
      <c r="O15" s="591"/>
      <c r="P15" s="591"/>
      <c r="Q15" s="591"/>
      <c r="R15" s="591"/>
      <c r="S15" s="591"/>
      <c r="T15" s="591"/>
    </row>
    <row r="16" spans="1:20" s="571" customFormat="1" ht="18.75">
      <c r="A16" s="1198"/>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3" t="s">
        <v>594</v>
      </c>
      <c r="H19" s="1193"/>
      <c r="I19" s="595"/>
      <c r="J19" s="615"/>
      <c r="K19" s="615"/>
      <c r="L19" s="615"/>
      <c r="M19" s="615"/>
      <c r="N19" s="615"/>
      <c r="O19" s="615"/>
      <c r="P19" s="615"/>
      <c r="Q19" s="615"/>
      <c r="R19" s="615"/>
      <c r="S19" s="615"/>
      <c r="T19" s="615"/>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4" t="s">
        <v>658</v>
      </c>
      <c r="M5" s="1214"/>
      <c r="N5" s="1214"/>
      <c r="O5" s="1214"/>
      <c r="P5" s="1214"/>
      <c r="Q5" s="1214"/>
      <c r="R5" s="1214"/>
      <c r="S5" s="1214"/>
      <c r="T5" s="1214"/>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6" t="str">
        <f>IF(NameOrPr_ch="",IF(NameOrPr="","",NameOrPr),NameOrPr_ch)</f>
        <v>ДЖКХЭиРТ ЯО</v>
      </c>
      <c r="P7" s="1247"/>
      <c r="Q7" s="1247"/>
      <c r="R7" s="1247"/>
      <c r="S7" s="1247"/>
      <c r="T7" s="1248"/>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46" t="str">
        <f>IF(datePr_ch="",IF(datePr="","",datePr),datePr_ch)</f>
        <v>09.12.2021</v>
      </c>
      <c r="P8" s="1247"/>
      <c r="Q8" s="1247"/>
      <c r="R8" s="1247"/>
      <c r="S8" s="1247"/>
      <c r="T8" s="1248"/>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46" t="str">
        <f>IF(numberPr_ch="",IF(numberPr="","",numberPr),numberPr_ch)</f>
        <v>169-п/ст</v>
      </c>
      <c r="P9" s="1247"/>
      <c r="Q9" s="1247"/>
      <c r="R9" s="1247"/>
      <c r="S9" s="1247"/>
      <c r="T9" s="1248"/>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6" t="str">
        <f>IF(IstPub_ch="",IF(IstPub="","",IstPub),IstPub_ch)</f>
        <v>https://www.yarregion.ru/depts/dtert/tmpPages/prikaz.aspx</v>
      </c>
      <c r="P10" s="1247"/>
      <c r="Q10" s="1247"/>
      <c r="R10" s="1247"/>
      <c r="S10" s="1247"/>
      <c r="T10" s="1248"/>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5"/>
      <c r="P12" s="1245"/>
      <c r="Q12" s="1245"/>
      <c r="R12" s="1245"/>
      <c r="S12" s="1245"/>
      <c r="T12" s="1245"/>
      <c r="U12" s="1245"/>
    </row>
    <row r="13" spans="1:34">
      <c r="J13" s="482"/>
      <c r="K13" s="482"/>
      <c r="L13" s="1148" t="s">
        <v>454</v>
      </c>
      <c r="M13" s="1148"/>
      <c r="N13" s="1148"/>
      <c r="O13" s="1148"/>
      <c r="P13" s="1148"/>
      <c r="Q13" s="1148"/>
      <c r="R13" s="1148"/>
      <c r="S13" s="1148"/>
      <c r="T13" s="1148"/>
      <c r="U13" s="1148"/>
      <c r="V13" s="1148"/>
      <c r="W13" s="1148" t="s">
        <v>455</v>
      </c>
    </row>
    <row r="14" spans="1:34" ht="14.25" customHeight="1">
      <c r="J14" s="482"/>
      <c r="K14" s="482"/>
      <c r="L14" s="1227" t="s">
        <v>92</v>
      </c>
      <c r="M14" s="1227" t="s">
        <v>640</v>
      </c>
      <c r="N14" s="522"/>
      <c r="O14" s="1228" t="s">
        <v>642</v>
      </c>
      <c r="P14" s="1229"/>
      <c r="Q14" s="1229"/>
      <c r="R14" s="1229"/>
      <c r="S14" s="1229"/>
      <c r="T14" s="1230"/>
      <c r="U14" s="1211" t="s">
        <v>341</v>
      </c>
      <c r="V14" s="1224" t="s">
        <v>275</v>
      </c>
      <c r="W14" s="1148"/>
    </row>
    <row r="15" spans="1:34" s="524" customFormat="1" ht="14.25" customHeight="1">
      <c r="A15" s="586"/>
      <c r="B15" s="586"/>
      <c r="C15" s="586"/>
      <c r="D15" s="586"/>
      <c r="E15" s="586"/>
      <c r="F15" s="586"/>
      <c r="G15" s="592"/>
      <c r="H15" s="592"/>
      <c r="I15" s="532"/>
      <c r="J15" s="530"/>
      <c r="K15" s="530"/>
      <c r="L15" s="1227"/>
      <c r="M15" s="1227"/>
      <c r="N15" s="522"/>
      <c r="O15" s="1233" t="s">
        <v>773</v>
      </c>
      <c r="P15" s="1231" t="s">
        <v>271</v>
      </c>
      <c r="Q15" s="1232"/>
      <c r="R15" s="1209" t="s">
        <v>655</v>
      </c>
      <c r="S15" s="1209"/>
      <c r="T15" s="1210"/>
      <c r="U15" s="1212"/>
      <c r="V15" s="1225"/>
      <c r="W15" s="1148"/>
      <c r="X15" s="586"/>
      <c r="Y15" s="586"/>
      <c r="Z15" s="586"/>
      <c r="AA15" s="586"/>
      <c r="AB15" s="586"/>
      <c r="AC15" s="586"/>
      <c r="AD15" s="586"/>
      <c r="AE15" s="586"/>
      <c r="AF15" s="586"/>
      <c r="AG15" s="586"/>
      <c r="AH15" s="586"/>
    </row>
    <row r="16" spans="1:34" ht="33.75">
      <c r="J16" s="482"/>
      <c r="K16" s="482"/>
      <c r="L16" s="1227"/>
      <c r="M16" s="1227"/>
      <c r="N16" s="521"/>
      <c r="O16" s="1234"/>
      <c r="P16" s="536" t="s">
        <v>766</v>
      </c>
      <c r="Q16" s="536" t="s">
        <v>767</v>
      </c>
      <c r="R16" s="537" t="s">
        <v>274</v>
      </c>
      <c r="S16" s="1222" t="s">
        <v>273</v>
      </c>
      <c r="T16" s="1223"/>
      <c r="U16" s="1213"/>
      <c r="V16" s="1226"/>
      <c r="W16" s="1148"/>
    </row>
    <row r="17" spans="1:35">
      <c r="J17" s="482"/>
      <c r="K17" s="490">
        <v>1</v>
      </c>
      <c r="L17" s="526" t="s">
        <v>93</v>
      </c>
      <c r="M17" s="526" t="s">
        <v>49</v>
      </c>
      <c r="N17" s="497" t="s">
        <v>49</v>
      </c>
      <c r="O17" s="488">
        <f ca="1">OFFSET(O17,0,-1)+1</f>
        <v>3</v>
      </c>
      <c r="P17" s="488">
        <f ca="1">OFFSET(P17,0,-1)+1</f>
        <v>4</v>
      </c>
      <c r="Q17" s="488">
        <f ca="1">OFFSET(Q17,0,-1)+1</f>
        <v>5</v>
      </c>
      <c r="R17" s="488">
        <f ca="1">OFFSET(R17,0,-1)+1</f>
        <v>6</v>
      </c>
      <c r="S17" s="1216">
        <f ca="1">OFFSET(S17,0,-1)+1</f>
        <v>7</v>
      </c>
      <c r="T17" s="1216"/>
      <c r="U17" s="488">
        <f ca="1">OFFSET(U17,0,-2)+1</f>
        <v>8</v>
      </c>
      <c r="V17" s="652">
        <f ca="1">OFFSET(V17,0,-1)</f>
        <v>8</v>
      </c>
      <c r="W17" s="488">
        <f ca="1">OFFSET(W17,0,-1)+1</f>
        <v>9</v>
      </c>
    </row>
    <row r="18" spans="1:35" ht="22.5">
      <c r="A18" s="1200">
        <v>1</v>
      </c>
      <c r="B18" s="959"/>
      <c r="C18" s="959"/>
      <c r="D18" s="959"/>
      <c r="E18" s="960"/>
      <c r="F18" s="961"/>
      <c r="G18" s="961"/>
      <c r="H18" s="961"/>
      <c r="I18" s="962"/>
      <c r="J18" s="957"/>
      <c r="K18" s="964"/>
      <c r="L18" s="594">
        <f>mergeValue(A18)</f>
        <v>1</v>
      </c>
      <c r="M18" s="642" t="s">
        <v>20</v>
      </c>
      <c r="N18" s="581"/>
      <c r="O18" s="1241"/>
      <c r="P18" s="1241"/>
      <c r="Q18" s="1241"/>
      <c r="R18" s="1241"/>
      <c r="S18" s="1241"/>
      <c r="T18" s="1241"/>
      <c r="U18" s="1241"/>
      <c r="V18" s="1241"/>
      <c r="W18" s="631" t="s">
        <v>659</v>
      </c>
    </row>
    <row r="19" spans="1:35" ht="22.5">
      <c r="A19" s="1200"/>
      <c r="B19" s="1200">
        <v>1</v>
      </c>
      <c r="C19" s="959"/>
      <c r="D19" s="959"/>
      <c r="E19" s="961"/>
      <c r="F19" s="961"/>
      <c r="G19" s="961"/>
      <c r="H19" s="961"/>
      <c r="I19" s="956"/>
      <c r="J19" s="955"/>
      <c r="K19" s="958"/>
      <c r="L19" s="594" t="str">
        <f>mergeValue(A19) &amp;"."&amp; mergeValue(B19)</f>
        <v>1.1</v>
      </c>
      <c r="M19" s="547" t="s">
        <v>16</v>
      </c>
      <c r="N19" s="581"/>
      <c r="O19" s="1241"/>
      <c r="P19" s="1241"/>
      <c r="Q19" s="1241"/>
      <c r="R19" s="1241"/>
      <c r="S19" s="1241"/>
      <c r="T19" s="1241"/>
      <c r="U19" s="1241"/>
      <c r="V19" s="1241"/>
      <c r="W19" s="631" t="s">
        <v>477</v>
      </c>
    </row>
    <row r="20" spans="1:35" ht="22.5">
      <c r="A20" s="1200"/>
      <c r="B20" s="1200"/>
      <c r="C20" s="1200">
        <v>1</v>
      </c>
      <c r="D20" s="959"/>
      <c r="E20" s="961"/>
      <c r="F20" s="961"/>
      <c r="G20" s="961"/>
      <c r="H20" s="961"/>
      <c r="I20" s="963"/>
      <c r="J20" s="955"/>
      <c r="K20" s="958"/>
      <c r="L20" s="594" t="str">
        <f>mergeValue(A20) &amp;"."&amp; mergeValue(B20)&amp;"."&amp; mergeValue(C20)</f>
        <v>1.1.1</v>
      </c>
      <c r="M20" s="548" t="s">
        <v>7</v>
      </c>
      <c r="N20" s="581"/>
      <c r="O20" s="1241"/>
      <c r="P20" s="1241"/>
      <c r="Q20" s="1241"/>
      <c r="R20" s="1241"/>
      <c r="S20" s="1241"/>
      <c r="T20" s="1241"/>
      <c r="U20" s="1241"/>
      <c r="V20" s="1241"/>
      <c r="W20" s="631" t="s">
        <v>634</v>
      </c>
    </row>
    <row r="21" spans="1:35" ht="22.5">
      <c r="A21" s="1200"/>
      <c r="B21" s="1200"/>
      <c r="C21" s="1200"/>
      <c r="D21" s="1200">
        <v>1</v>
      </c>
      <c r="E21" s="961"/>
      <c r="F21" s="961"/>
      <c r="G21" s="961"/>
      <c r="H21" s="961"/>
      <c r="I21" s="963"/>
      <c r="J21" s="955"/>
      <c r="K21" s="958"/>
      <c r="L21" s="594" t="str">
        <f>mergeValue(A21) &amp;"."&amp; mergeValue(B21)&amp;"."&amp; mergeValue(C21)&amp;"."&amp; mergeValue(D21)</f>
        <v>1.1.1.1</v>
      </c>
      <c r="M21" s="549" t="s">
        <v>22</v>
      </c>
      <c r="N21" s="581"/>
      <c r="O21" s="1241"/>
      <c r="P21" s="1241"/>
      <c r="Q21" s="1241"/>
      <c r="R21" s="1241"/>
      <c r="S21" s="1241"/>
      <c r="T21" s="1241"/>
      <c r="U21" s="1241"/>
      <c r="V21" s="1241"/>
      <c r="W21" s="631" t="s">
        <v>635</v>
      </c>
    </row>
    <row r="22" spans="1:35" ht="11.25" hidden="1" customHeight="1">
      <c r="A22" s="1200"/>
      <c r="B22" s="1200"/>
      <c r="C22" s="1200"/>
      <c r="D22" s="1200"/>
      <c r="E22" s="1200">
        <v>1</v>
      </c>
      <c r="F22" s="961"/>
      <c r="G22" s="961"/>
      <c r="H22" s="959">
        <v>1</v>
      </c>
      <c r="I22" s="1200">
        <v>1</v>
      </c>
      <c r="J22" s="961"/>
      <c r="K22" s="966"/>
      <c r="L22" s="594"/>
      <c r="M22" s="555"/>
      <c r="N22" s="582"/>
      <c r="O22" s="632"/>
      <c r="P22" s="632"/>
      <c r="Q22" s="632"/>
      <c r="R22" s="632"/>
      <c r="S22" s="632"/>
      <c r="T22" s="632"/>
      <c r="U22" s="632"/>
      <c r="V22" s="509"/>
      <c r="W22" s="560"/>
    </row>
    <row r="23" spans="1:35" ht="90">
      <c r="A23" s="1200"/>
      <c r="B23" s="1200"/>
      <c r="C23" s="1200"/>
      <c r="D23" s="1200"/>
      <c r="E23" s="1200"/>
      <c r="F23" s="1200">
        <v>1</v>
      </c>
      <c r="G23" s="959"/>
      <c r="H23" s="959"/>
      <c r="I23" s="1200"/>
      <c r="J23" s="1200">
        <v>1</v>
      </c>
      <c r="K23" s="967"/>
      <c r="L23" s="594" t="str">
        <f>mergeValue(A23) &amp;"."&amp; mergeValue(B23)&amp;"."&amp; mergeValue(C23)&amp;"."&amp; mergeValue(D23)&amp;"."&amp;  mergeValue(F23)</f>
        <v>1.1.1.1.1</v>
      </c>
      <c r="M23" s="556" t="s">
        <v>10</v>
      </c>
      <c r="N23" s="582"/>
      <c r="O23" s="1202"/>
      <c r="P23" s="1202"/>
      <c r="Q23" s="1202"/>
      <c r="R23" s="1202"/>
      <c r="S23" s="1202"/>
      <c r="T23" s="1202"/>
      <c r="U23" s="1202"/>
      <c r="V23" s="1202"/>
      <c r="W23" s="631" t="s">
        <v>636</v>
      </c>
      <c r="Y23" s="505" t="str">
        <f>strCheckUnique(Z23:Z26)</f>
        <v/>
      </c>
      <c r="AA23" s="505"/>
    </row>
    <row r="24" spans="1:35" ht="189" customHeight="1">
      <c r="A24" s="1200"/>
      <c r="B24" s="1200"/>
      <c r="C24" s="1200"/>
      <c r="D24" s="1200"/>
      <c r="E24" s="1200"/>
      <c r="F24" s="1200"/>
      <c r="G24" s="959">
        <v>1</v>
      </c>
      <c r="H24" s="959"/>
      <c r="I24" s="1200"/>
      <c r="J24" s="1200"/>
      <c r="K24" s="967">
        <v>1</v>
      </c>
      <c r="L24" s="594" t="str">
        <f>mergeValue(A24) &amp;"."&amp; mergeValue(B24)&amp;"."&amp; mergeValue(C24)&amp;"."&amp; mergeValue(D24)&amp;"."&amp; mergeValue(F24)&amp;"."&amp; mergeValue(G24)</f>
        <v>1.1.1.1.1.1</v>
      </c>
      <c r="M24" s="1070"/>
      <c r="N24" s="587"/>
      <c r="O24" s="563"/>
      <c r="P24" s="563"/>
      <c r="Q24" s="1094"/>
      <c r="R24" s="1242"/>
      <c r="S24" s="1207" t="s">
        <v>84</v>
      </c>
      <c r="T24" s="1242"/>
      <c r="U24" s="1207" t="s">
        <v>85</v>
      </c>
      <c r="V24" s="579"/>
      <c r="W24" s="1217" t="s">
        <v>660</v>
      </c>
      <c r="X24" s="501" t="str">
        <f>strCheckDate(O25:V25)</f>
        <v/>
      </c>
      <c r="Y24" s="505"/>
      <c r="Z24" s="505" t="str">
        <f>IF(M24="","",M24 )</f>
        <v/>
      </c>
      <c r="AA24" s="505"/>
      <c r="AB24" s="505"/>
      <c r="AC24" s="505"/>
    </row>
    <row r="25" spans="1:35" ht="11.25" hidden="1">
      <c r="A25" s="1200"/>
      <c r="B25" s="1200"/>
      <c r="C25" s="1200"/>
      <c r="D25" s="1200"/>
      <c r="E25" s="1200"/>
      <c r="F25" s="1200"/>
      <c r="G25" s="959"/>
      <c r="H25" s="959"/>
      <c r="I25" s="1200"/>
      <c r="J25" s="1200"/>
      <c r="K25" s="967"/>
      <c r="L25" s="601"/>
      <c r="M25" s="647"/>
      <c r="N25" s="587"/>
      <c r="O25" s="563"/>
      <c r="P25" s="563"/>
      <c r="Q25" s="585" t="str">
        <f>R24 &amp; "-" &amp; T24</f>
        <v>-</v>
      </c>
      <c r="R25" s="1206"/>
      <c r="S25" s="1207"/>
      <c r="T25" s="1206"/>
      <c r="U25" s="1207"/>
      <c r="V25" s="579"/>
      <c r="W25" s="1218"/>
    </row>
    <row r="26" spans="1:35" s="476" customFormat="1" ht="15" customHeight="1">
      <c r="A26" s="1200"/>
      <c r="B26" s="1200"/>
      <c r="C26" s="1200"/>
      <c r="D26" s="1200"/>
      <c r="E26" s="1200"/>
      <c r="F26" s="1200"/>
      <c r="G26" s="961"/>
      <c r="H26" s="959"/>
      <c r="I26" s="1200"/>
      <c r="J26" s="1200"/>
      <c r="K26" s="966"/>
      <c r="L26" s="539"/>
      <c r="M26" s="557" t="s">
        <v>25</v>
      </c>
      <c r="N26" s="552"/>
      <c r="O26" s="546"/>
      <c r="P26" s="546"/>
      <c r="Q26" s="546"/>
      <c r="R26" s="574"/>
      <c r="S26" s="565"/>
      <c r="T26" s="564"/>
      <c r="U26" s="552"/>
      <c r="V26" s="561"/>
      <c r="W26" s="1219"/>
      <c r="X26" s="502"/>
      <c r="Y26" s="502"/>
      <c r="Z26" s="502"/>
      <c r="AA26" s="502"/>
      <c r="AB26" s="502"/>
      <c r="AC26" s="502"/>
      <c r="AD26" s="502"/>
      <c r="AE26" s="502"/>
      <c r="AF26" s="502"/>
      <c r="AG26" s="502"/>
      <c r="AH26" s="502"/>
    </row>
    <row r="27" spans="1:35" s="476" customFormat="1" ht="15" customHeight="1">
      <c r="A27" s="1200"/>
      <c r="B27" s="1200"/>
      <c r="C27" s="1200"/>
      <c r="D27" s="1200"/>
      <c r="E27" s="1200"/>
      <c r="F27" s="961"/>
      <c r="G27" s="961"/>
      <c r="H27" s="959"/>
      <c r="I27" s="1200"/>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0"/>
      <c r="B28" s="1200"/>
      <c r="C28" s="1200"/>
      <c r="D28" s="1200"/>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0"/>
      <c r="B29" s="1200"/>
      <c r="C29" s="1200"/>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0"/>
      <c r="B30" s="1200"/>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0"/>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3" t="s">
        <v>661</v>
      </c>
      <c r="N34" s="1193"/>
      <c r="O34" s="1193"/>
      <c r="P34" s="1193"/>
      <c r="Q34" s="1193"/>
      <c r="R34" s="1193"/>
      <c r="S34" s="1193"/>
      <c r="T34" s="1193"/>
      <c r="U34" s="1193"/>
      <c r="V34" s="1193"/>
      <c r="W34" s="1193"/>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20.12.2021</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592</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594</v>
      </c>
      <c r="H19" s="1193"/>
      <c r="I19" s="226"/>
      <c r="J19" s="326"/>
      <c r="K19" s="326"/>
      <c r="L19" s="326"/>
      <c r="M19" s="326"/>
      <c r="N19" s="326"/>
      <c r="O19" s="326"/>
      <c r="P19" s="326"/>
      <c r="Q19" s="326"/>
      <c r="R19" s="326"/>
      <c r="S19" s="326"/>
      <c r="T19" s="326"/>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4" t="s">
        <v>667</v>
      </c>
      <c r="M5" s="1214"/>
      <c r="N5" s="1214"/>
      <c r="O5" s="1214"/>
      <c r="P5" s="1214"/>
      <c r="Q5" s="1214"/>
      <c r="R5" s="1214"/>
      <c r="S5" s="1214"/>
      <c r="T5" s="1214"/>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6" t="str">
        <f>IF(NameOrPr_ch="",IF(NameOrPr="","",NameOrPr),NameOrPr_ch)</f>
        <v>ДЖКХЭиРТ ЯО</v>
      </c>
      <c r="P7" s="1247"/>
      <c r="Q7" s="1247"/>
      <c r="R7" s="1247"/>
      <c r="S7" s="1247"/>
      <c r="T7" s="1248"/>
      <c r="U7" s="670"/>
      <c r="V7" s="525"/>
      <c r="AC7" s="586"/>
      <c r="AD7" s="586"/>
      <c r="AE7" s="586"/>
      <c r="AF7" s="586"/>
      <c r="AG7" s="586"/>
    </row>
    <row r="8" spans="1:33" s="492" customFormat="1" ht="18.75">
      <c r="A8" s="506"/>
      <c r="B8" s="506"/>
      <c r="C8" s="506"/>
      <c r="D8" s="506"/>
      <c r="E8" s="506"/>
      <c r="F8" s="506"/>
      <c r="G8" s="506"/>
      <c r="H8" s="506"/>
      <c r="L8" s="500"/>
      <c r="M8" s="618" t="s">
        <v>597</v>
      </c>
      <c r="N8" s="667"/>
      <c r="O8" s="1246" t="str">
        <f>IF(datePr_ch="",IF(datePr="","",datePr),datePr_ch)</f>
        <v>09.12.2021</v>
      </c>
      <c r="P8" s="1247"/>
      <c r="Q8" s="1247"/>
      <c r="R8" s="1247"/>
      <c r="S8" s="1247"/>
      <c r="T8" s="1248"/>
      <c r="U8" s="668"/>
      <c r="V8" s="487"/>
      <c r="AC8" s="506"/>
      <c r="AD8" s="506"/>
      <c r="AE8" s="506"/>
      <c r="AF8" s="506"/>
      <c r="AG8" s="506"/>
    </row>
    <row r="9" spans="1:33" s="492" customFormat="1" ht="18.75">
      <c r="A9" s="506"/>
      <c r="B9" s="506"/>
      <c r="C9" s="506"/>
      <c r="D9" s="506"/>
      <c r="E9" s="506"/>
      <c r="F9" s="506"/>
      <c r="G9" s="506"/>
      <c r="H9" s="506"/>
      <c r="L9" s="553"/>
      <c r="M9" s="618" t="s">
        <v>596</v>
      </c>
      <c r="N9" s="667"/>
      <c r="O9" s="1246" t="str">
        <f>IF(numberPr_ch="",IF(numberPr="","",numberPr),numberPr_ch)</f>
        <v>169-п/ст</v>
      </c>
      <c r="P9" s="1247"/>
      <c r="Q9" s="1247"/>
      <c r="R9" s="1247"/>
      <c r="S9" s="1247"/>
      <c r="T9" s="1248"/>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6" t="str">
        <f>IF(IstPub_ch="",IF(IstPub="","",IstPub),IstPub_ch)</f>
        <v>https://www.yarregion.ru/depts/dtert/tmpPages/prikaz.aspx</v>
      </c>
      <c r="P10" s="1247"/>
      <c r="Q10" s="1247"/>
      <c r="R10" s="1247"/>
      <c r="S10" s="1247"/>
      <c r="T10" s="1248"/>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0"/>
      <c r="P12" s="1240"/>
      <c r="Q12" s="1240"/>
      <c r="R12" s="1240"/>
      <c r="S12" s="1240"/>
      <c r="T12" s="1240"/>
      <c r="U12" s="1240"/>
      <c r="V12" s="1240"/>
      <c r="W12" s="1240"/>
      <c r="X12" s="1240"/>
      <c r="Y12" s="1240"/>
      <c r="Z12" s="1240"/>
    </row>
    <row r="13" spans="1:33" ht="14.25" customHeight="1">
      <c r="J13" s="482"/>
      <c r="K13" s="482"/>
      <c r="L13" s="1227" t="s">
        <v>454</v>
      </c>
      <c r="M13" s="1227"/>
      <c r="N13" s="1227"/>
      <c r="O13" s="1227"/>
      <c r="P13" s="1227"/>
      <c r="Q13" s="1227"/>
      <c r="R13" s="1227"/>
      <c r="S13" s="1227"/>
      <c r="T13" s="1227"/>
      <c r="U13" s="1227"/>
      <c r="V13" s="1227"/>
      <c r="W13" s="1227"/>
      <c r="X13" s="1227"/>
      <c r="Y13" s="1227"/>
      <c r="Z13" s="1227"/>
      <c r="AA13" s="1227"/>
      <c r="AB13" s="1148" t="s">
        <v>455</v>
      </c>
    </row>
    <row r="14" spans="1:33" ht="14.25" customHeight="1">
      <c r="J14" s="482"/>
      <c r="K14" s="482"/>
      <c r="L14" s="1227" t="s">
        <v>92</v>
      </c>
      <c r="M14" s="1227" t="s">
        <v>640</v>
      </c>
      <c r="N14" s="579"/>
      <c r="O14" s="1148" t="s">
        <v>642</v>
      </c>
      <c r="P14" s="1148"/>
      <c r="Q14" s="1148"/>
      <c r="R14" s="1148"/>
      <c r="S14" s="1148"/>
      <c r="T14" s="1148"/>
      <c r="U14" s="1148"/>
      <c r="V14" s="1148"/>
      <c r="W14" s="1148"/>
      <c r="X14" s="1148"/>
      <c r="Y14" s="1148"/>
      <c r="Z14" s="1227" t="s">
        <v>341</v>
      </c>
      <c r="AA14" s="1239" t="s">
        <v>275</v>
      </c>
      <c r="AB14" s="1148"/>
    </row>
    <row r="15" spans="1:33" s="524" customFormat="1" ht="14.25" customHeight="1">
      <c r="A15" s="586"/>
      <c r="B15" s="586"/>
      <c r="C15" s="586"/>
      <c r="D15" s="586"/>
      <c r="E15" s="586"/>
      <c r="F15" s="586"/>
      <c r="G15" s="592"/>
      <c r="H15" s="592"/>
      <c r="I15" s="532"/>
      <c r="J15" s="530"/>
      <c r="K15" s="530"/>
      <c r="L15" s="1227"/>
      <c r="M15" s="1227"/>
      <c r="N15" s="579"/>
      <c r="O15" s="1255" t="s">
        <v>668</v>
      </c>
      <c r="P15" s="1255" t="s">
        <v>621</v>
      </c>
      <c r="Q15" s="1255" t="s">
        <v>622</v>
      </c>
      <c r="R15" s="1255" t="s">
        <v>271</v>
      </c>
      <c r="S15" s="1255"/>
      <c r="T15" s="1255" t="s">
        <v>271</v>
      </c>
      <c r="U15" s="1255"/>
      <c r="V15" s="653"/>
      <c r="W15" s="1254" t="s">
        <v>655</v>
      </c>
      <c r="X15" s="1254"/>
      <c r="Y15" s="1254"/>
      <c r="Z15" s="1227"/>
      <c r="AA15" s="1239"/>
      <c r="AB15" s="1148"/>
      <c r="AC15" s="586"/>
      <c r="AD15" s="586"/>
      <c r="AE15" s="586"/>
      <c r="AF15" s="586"/>
      <c r="AG15" s="586"/>
    </row>
    <row r="16" spans="1:33" ht="56.25" customHeight="1">
      <c r="J16" s="482"/>
      <c r="K16" s="482"/>
      <c r="L16" s="1227"/>
      <c r="M16" s="1227"/>
      <c r="N16" s="579"/>
      <c r="O16" s="1255"/>
      <c r="P16" s="1255"/>
      <c r="Q16" s="1255"/>
      <c r="R16" s="536" t="s">
        <v>623</v>
      </c>
      <c r="S16" s="536" t="s">
        <v>624</v>
      </c>
      <c r="T16" s="536" t="s">
        <v>625</v>
      </c>
      <c r="U16" s="536" t="s">
        <v>626</v>
      </c>
      <c r="V16" s="536"/>
      <c r="W16" s="537" t="s">
        <v>274</v>
      </c>
      <c r="X16" s="1251" t="s">
        <v>273</v>
      </c>
      <c r="Y16" s="1251"/>
      <c r="Z16" s="1227"/>
      <c r="AA16" s="1239"/>
      <c r="AB16" s="1148"/>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6">
        <f ca="1">OFFSET(X17,0,-1)+1</f>
        <v>11</v>
      </c>
      <c r="Y17" s="1216"/>
      <c r="Z17" s="488">
        <f ca="1">OFFSET(Z17,0,-2)+1</f>
        <v>12</v>
      </c>
      <c r="AB17" s="488">
        <f ca="1">OFFSET(AB17,0,-2)+1</f>
        <v>13</v>
      </c>
    </row>
    <row r="18" spans="1:33" ht="22.5">
      <c r="A18" s="1200">
        <v>1</v>
      </c>
      <c r="B18" s="1054"/>
      <c r="C18" s="1054"/>
      <c r="D18" s="1054"/>
      <c r="E18" s="1055"/>
      <c r="F18" s="1056"/>
      <c r="G18" s="1054"/>
      <c r="H18" s="1054"/>
      <c r="I18" s="1042"/>
      <c r="J18" s="1047"/>
      <c r="K18" s="1047"/>
      <c r="L18" s="594">
        <f>mergeValue(A18)</f>
        <v>1</v>
      </c>
      <c r="M18" s="642" t="s">
        <v>20</v>
      </c>
      <c r="N18" s="581"/>
      <c r="O18" s="1241"/>
      <c r="P18" s="1241"/>
      <c r="Q18" s="1241"/>
      <c r="R18" s="1241"/>
      <c r="S18" s="1241"/>
      <c r="T18" s="1241"/>
      <c r="U18" s="1241"/>
      <c r="V18" s="1241"/>
      <c r="W18" s="1241"/>
      <c r="X18" s="1241"/>
      <c r="Y18" s="1241"/>
      <c r="Z18" s="1241"/>
      <c r="AA18" s="1241"/>
      <c r="AB18" s="631" t="s">
        <v>476</v>
      </c>
    </row>
    <row r="19" spans="1:33" ht="22.5">
      <c r="A19" s="1200"/>
      <c r="B19" s="1200">
        <v>1</v>
      </c>
      <c r="C19" s="1054"/>
      <c r="D19" s="1054"/>
      <c r="E19" s="1056"/>
      <c r="F19" s="1056"/>
      <c r="G19" s="1054"/>
      <c r="H19" s="1054"/>
      <c r="I19" s="1049"/>
      <c r="J19" s="1044"/>
      <c r="K19" s="1043"/>
      <c r="L19" s="594" t="str">
        <f>mergeValue(A19) &amp;"."&amp; mergeValue(B19)</f>
        <v>1.1</v>
      </c>
      <c r="M19" s="547" t="s">
        <v>16</v>
      </c>
      <c r="N19" s="581"/>
      <c r="O19" s="1241"/>
      <c r="P19" s="1241"/>
      <c r="Q19" s="1241"/>
      <c r="R19" s="1241"/>
      <c r="S19" s="1241"/>
      <c r="T19" s="1241"/>
      <c r="U19" s="1241"/>
      <c r="V19" s="1241"/>
      <c r="W19" s="1241"/>
      <c r="X19" s="1241"/>
      <c r="Y19" s="1241"/>
      <c r="Z19" s="1241"/>
      <c r="AA19" s="1241"/>
      <c r="AB19" s="631" t="s">
        <v>477</v>
      </c>
    </row>
    <row r="20" spans="1:33" ht="22.5">
      <c r="A20" s="1200"/>
      <c r="B20" s="1200"/>
      <c r="C20" s="1200">
        <v>1</v>
      </c>
      <c r="D20" s="1054"/>
      <c r="E20" s="1056"/>
      <c r="F20" s="1056"/>
      <c r="G20" s="1054"/>
      <c r="H20" s="1054"/>
      <c r="I20" s="1049"/>
      <c r="J20" s="1044"/>
      <c r="K20" s="1043"/>
      <c r="L20" s="594" t="str">
        <f>mergeValue(A20) &amp;"."&amp; mergeValue(B20)&amp;"."&amp; mergeValue(C20)</f>
        <v>1.1.1</v>
      </c>
      <c r="M20" s="548" t="s">
        <v>7</v>
      </c>
      <c r="N20" s="581"/>
      <c r="O20" s="1241"/>
      <c r="P20" s="1241"/>
      <c r="Q20" s="1241"/>
      <c r="R20" s="1241"/>
      <c r="S20" s="1241"/>
      <c r="T20" s="1241"/>
      <c r="U20" s="1241"/>
      <c r="V20" s="1241"/>
      <c r="W20" s="1241"/>
      <c r="X20" s="1241"/>
      <c r="Y20" s="1241"/>
      <c r="Z20" s="1241"/>
      <c r="AA20" s="1241"/>
      <c r="AB20" s="631" t="s">
        <v>634</v>
      </c>
    </row>
    <row r="21" spans="1:33" ht="22.5">
      <c r="A21" s="1200"/>
      <c r="B21" s="1200"/>
      <c r="C21" s="1200"/>
      <c r="D21" s="1200">
        <v>1</v>
      </c>
      <c r="E21" s="1056"/>
      <c r="F21" s="1056"/>
      <c r="G21" s="1054"/>
      <c r="H21" s="1054"/>
      <c r="I21" s="1049"/>
      <c r="J21" s="1044"/>
      <c r="K21" s="1043"/>
      <c r="L21" s="594" t="str">
        <f>mergeValue(A21) &amp;"."&amp; mergeValue(B21)&amp;"."&amp; mergeValue(C21)&amp;"."&amp; mergeValue(D21)</f>
        <v>1.1.1.1</v>
      </c>
      <c r="M21" s="549" t="s">
        <v>22</v>
      </c>
      <c r="N21" s="581"/>
      <c r="O21" s="1241"/>
      <c r="P21" s="1241"/>
      <c r="Q21" s="1241"/>
      <c r="R21" s="1241"/>
      <c r="S21" s="1241"/>
      <c r="T21" s="1241"/>
      <c r="U21" s="1241"/>
      <c r="V21" s="1241"/>
      <c r="W21" s="1241"/>
      <c r="X21" s="1241"/>
      <c r="Y21" s="1241"/>
      <c r="Z21" s="1241"/>
      <c r="AA21" s="1241"/>
      <c r="AB21" s="631" t="s">
        <v>635</v>
      </c>
    </row>
    <row r="22" spans="1:33" ht="0.2" customHeight="1">
      <c r="A22" s="1200"/>
      <c r="B22" s="1200"/>
      <c r="C22" s="1200"/>
      <c r="D22" s="1200"/>
      <c r="E22" s="1200">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0"/>
      <c r="B23" s="1200"/>
      <c r="C23" s="1200"/>
      <c r="D23" s="1200"/>
      <c r="E23" s="1200"/>
      <c r="F23" s="1200">
        <v>1</v>
      </c>
      <c r="G23" s="1054"/>
      <c r="H23" s="1054"/>
      <c r="I23" s="1252"/>
      <c r="J23" s="1044"/>
      <c r="K23" s="1043"/>
      <c r="L23" s="594" t="str">
        <f>mergeValue(A23) &amp;"."&amp; mergeValue(B23)&amp;"."&amp; mergeValue(C23)&amp;"."&amp; mergeValue(D23)&amp;"."&amp; mergeValue(F23)</f>
        <v>1.1.1.1.1</v>
      </c>
      <c r="M23" s="556" t="s">
        <v>10</v>
      </c>
      <c r="N23" s="582"/>
      <c r="O23" s="1203"/>
      <c r="P23" s="1204"/>
      <c r="Q23" s="1204"/>
      <c r="R23" s="1204"/>
      <c r="S23" s="1204"/>
      <c r="T23" s="1204"/>
      <c r="U23" s="1204"/>
      <c r="V23" s="1204"/>
      <c r="W23" s="1204"/>
      <c r="X23" s="1204"/>
      <c r="Y23" s="1204"/>
      <c r="Z23" s="1204"/>
      <c r="AA23" s="1205"/>
      <c r="AB23" s="631" t="s">
        <v>636</v>
      </c>
      <c r="AD23" s="505" t="str">
        <f>strCheckUnique(AE23:AE28)</f>
        <v/>
      </c>
      <c r="AF23" s="505"/>
    </row>
    <row r="24" spans="1:33" ht="135">
      <c r="A24" s="1200"/>
      <c r="B24" s="1200"/>
      <c r="C24" s="1200"/>
      <c r="D24" s="1200"/>
      <c r="E24" s="1200"/>
      <c r="F24" s="1200"/>
      <c r="G24" s="1200">
        <v>1</v>
      </c>
      <c r="H24" s="1054"/>
      <c r="I24" s="1252"/>
      <c r="J24" s="1253"/>
      <c r="K24" s="1050"/>
      <c r="L24" s="594" t="str">
        <f>mergeValue(A24) &amp;"."&amp; mergeValue(B24)&amp;"."&amp; mergeValue(C24)&amp;"."&amp; mergeValue(D24)&amp;"."&amp; mergeValue(F24)&amp;"."&amp; mergeValue(G24)</f>
        <v>1.1.1.1.1.1</v>
      </c>
      <c r="M24" s="1070" t="s">
        <v>651</v>
      </c>
      <c r="N24" s="647"/>
      <c r="O24" s="563"/>
      <c r="P24" s="563"/>
      <c r="Q24" s="563"/>
      <c r="R24" s="494"/>
      <c r="S24" s="1095"/>
      <c r="T24" s="494"/>
      <c r="U24" s="1095"/>
      <c r="V24" s="585" t="str">
        <f>W24 &amp; "-" &amp; Y24</f>
        <v>-</v>
      </c>
      <c r="W24" s="1242"/>
      <c r="X24" s="1207" t="s">
        <v>84</v>
      </c>
      <c r="Y24" s="1242"/>
      <c r="Z24" s="1207" t="s">
        <v>85</v>
      </c>
      <c r="AA24" s="538"/>
      <c r="AB24" s="631" t="s">
        <v>669</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0"/>
      <c r="B25" s="1200"/>
      <c r="C25" s="1200"/>
      <c r="D25" s="1200"/>
      <c r="E25" s="1200"/>
      <c r="F25" s="1200"/>
      <c r="G25" s="1200"/>
      <c r="H25" s="1054">
        <v>1</v>
      </c>
      <c r="I25" s="1252"/>
      <c r="J25" s="1253"/>
      <c r="K25" s="1050"/>
      <c r="L25" s="594" t="str">
        <f>mergeValue(A25) &amp;"."&amp; mergeValue(B25)&amp;"."&amp; mergeValue(C25)&amp;"."&amp; mergeValue(D25)&amp;"."&amp; mergeValue(F25)&amp;"."&amp; mergeValue(G25)&amp;"."&amp; mergeValue(H25)</f>
        <v>1.1.1.1.1.1.1</v>
      </c>
      <c r="M25" s="1072"/>
      <c r="N25" s="495"/>
      <c r="O25" s="563"/>
      <c r="P25" s="563"/>
      <c r="Q25" s="563"/>
      <c r="R25" s="494"/>
      <c r="S25" s="1095"/>
      <c r="T25" s="494"/>
      <c r="U25" s="1095"/>
      <c r="V25" s="585" t="str">
        <f>W25 &amp; "-" &amp; Y25</f>
        <v>-</v>
      </c>
      <c r="W25" s="1242"/>
      <c r="X25" s="1207"/>
      <c r="Y25" s="1242"/>
      <c r="Z25" s="1207"/>
      <c r="AA25" s="671"/>
      <c r="AB25" s="1217" t="s">
        <v>670</v>
      </c>
      <c r="AC25" s="501" t="str">
        <f>strCheckDate(O25:AA25)</f>
        <v/>
      </c>
      <c r="AF25" s="505"/>
    </row>
    <row r="26" spans="1:33" ht="14.25" hidden="1" customHeight="1">
      <c r="A26" s="1200"/>
      <c r="B26" s="1200"/>
      <c r="C26" s="1200"/>
      <c r="D26" s="1200"/>
      <c r="E26" s="1200"/>
      <c r="F26" s="1200"/>
      <c r="G26" s="1200"/>
      <c r="H26" s="1054"/>
      <c r="I26" s="1252"/>
      <c r="J26" s="1253"/>
      <c r="K26" s="1050"/>
      <c r="L26" s="601"/>
      <c r="M26" s="647"/>
      <c r="N26" s="647"/>
      <c r="O26" s="563"/>
      <c r="P26" s="494"/>
      <c r="Q26" s="494"/>
      <c r="R26" s="494"/>
      <c r="S26" s="494"/>
      <c r="T26" s="494"/>
      <c r="U26" s="560"/>
      <c r="V26" s="585"/>
      <c r="W26" s="1206"/>
      <c r="X26" s="1207"/>
      <c r="Y26" s="1206"/>
      <c r="Z26" s="1207"/>
      <c r="AA26" s="538"/>
      <c r="AB26" s="1218"/>
      <c r="AF26" s="505">
        <f ca="1">OFFSET(AF26,-1,0)</f>
        <v>0</v>
      </c>
    </row>
    <row r="27" spans="1:33" s="476" customFormat="1" ht="15" customHeight="1">
      <c r="A27" s="1200"/>
      <c r="B27" s="1200"/>
      <c r="C27" s="1200"/>
      <c r="D27" s="1200"/>
      <c r="E27" s="1200"/>
      <c r="F27" s="1200"/>
      <c r="G27" s="1200"/>
      <c r="H27" s="1054"/>
      <c r="I27" s="1252"/>
      <c r="J27" s="1253"/>
      <c r="K27" s="1051"/>
      <c r="L27" s="539"/>
      <c r="M27" s="558" t="s">
        <v>41</v>
      </c>
      <c r="N27" s="552"/>
      <c r="O27" s="546"/>
      <c r="P27" s="546"/>
      <c r="Q27" s="546"/>
      <c r="R27" s="546"/>
      <c r="S27" s="546"/>
      <c r="T27" s="546"/>
      <c r="U27" s="546"/>
      <c r="V27" s="546"/>
      <c r="W27" s="564"/>
      <c r="X27" s="565"/>
      <c r="Y27" s="564"/>
      <c r="Z27" s="552"/>
      <c r="AA27" s="561"/>
      <c r="AB27" s="1219"/>
      <c r="AC27" s="502"/>
      <c r="AD27" s="502"/>
      <c r="AE27" s="502"/>
      <c r="AF27" s="502"/>
      <c r="AG27" s="502"/>
    </row>
    <row r="28" spans="1:33" s="476" customFormat="1" ht="15" customHeight="1">
      <c r="A28" s="1200"/>
      <c r="B28" s="1200"/>
      <c r="C28" s="1200"/>
      <c r="D28" s="1200"/>
      <c r="E28" s="1200"/>
      <c r="F28" s="1200"/>
      <c r="G28" s="1054"/>
      <c r="H28" s="1054"/>
      <c r="I28" s="1252"/>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0"/>
      <c r="B29" s="1200"/>
      <c r="C29" s="1200"/>
      <c r="D29" s="1200"/>
      <c r="E29" s="1200"/>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0"/>
      <c r="B30" s="1200"/>
      <c r="C30" s="1200"/>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0"/>
      <c r="B31" s="1200"/>
      <c r="C31" s="1200"/>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0"/>
      <c r="B32" s="1200"/>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0"/>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3" t="s">
        <v>673</v>
      </c>
      <c r="N36" s="1193"/>
      <c r="O36" s="1193"/>
      <c r="P36" s="1193"/>
      <c r="Q36" s="1193"/>
      <c r="R36" s="1193"/>
      <c r="S36" s="1193"/>
      <c r="T36" s="1193"/>
      <c r="U36" s="1193"/>
      <c r="V36" s="1193"/>
      <c r="W36" s="1193"/>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20.12.2021</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591</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589</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t="str">
        <f>IF(Территории!H13="","","" &amp; Территории!H13 &amp; "")</f>
        <v>город Рыбинск</v>
      </c>
      <c r="I12" s="196" t="s">
        <v>500</v>
      </c>
      <c r="J12" s="333"/>
      <c r="K12" s="214"/>
      <c r="L12" s="214"/>
      <c r="M12" s="214"/>
      <c r="N12" s="214"/>
      <c r="O12" s="214"/>
      <c r="P12" s="214"/>
      <c r="Q12" s="214"/>
      <c r="R12" s="214"/>
      <c r="S12" s="214"/>
      <c r="T12" s="214"/>
    </row>
    <row r="13" spans="1:20" s="190" customFormat="1" ht="56.25">
      <c r="A13" s="1198"/>
      <c r="B13" s="1198"/>
      <c r="C13" s="1198"/>
      <c r="D13" s="343">
        <v>1</v>
      </c>
      <c r="F13" s="334" t="str">
        <f>"4."&amp;mergeValue(A13) &amp;"."&amp;mergeValue(B13)&amp;"."&amp;mergeValue(C13)&amp;"."&amp;mergeValue(D13)</f>
        <v>4.1.1.1.1</v>
      </c>
      <c r="G13" s="419" t="s">
        <v>498</v>
      </c>
      <c r="H13" s="316" t="str">
        <f>IF(Территории!R14="","","" &amp; Территории!R14 &amp; "")</f>
        <v>город Рыбинск (78715000)</v>
      </c>
      <c r="I13" s="1105" t="s">
        <v>592</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3" t="s">
        <v>594</v>
      </c>
      <c r="H15" s="1193"/>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0"/>
  <sheetViews>
    <sheetView showGridLines="0" topLeftCell="I4" zoomScaleNormal="100" workbookViewId="0">
      <selection activeCell="U32" sqref="U32"/>
    </sheetView>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4" t="s">
        <v>675</v>
      </c>
      <c r="M5" s="1214"/>
      <c r="N5" s="1214"/>
      <c r="O5" s="1214"/>
      <c r="P5" s="1214"/>
      <c r="Q5" s="1214"/>
      <c r="R5" s="1214"/>
      <c r="S5" s="1214"/>
      <c r="T5" s="1214"/>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0" t="str">
        <f>IF(NameOrPr_ch="",IF(NameOrPr="","",NameOrPr),NameOrPr_ch)</f>
        <v>ДЖКХЭиРТ ЯО</v>
      </c>
      <c r="O7" s="1220"/>
      <c r="P7" s="1220"/>
      <c r="Q7" s="1220"/>
      <c r="R7" s="1220"/>
      <c r="S7" s="1220"/>
      <c r="T7" s="1220"/>
      <c r="U7" s="670"/>
      <c r="AH7" s="586"/>
      <c r="AI7" s="586"/>
      <c r="AJ7" s="586"/>
      <c r="AK7" s="586"/>
    </row>
    <row r="8" spans="1:37" s="492" customFormat="1" ht="18.75">
      <c r="A8" s="506"/>
      <c r="B8" s="506"/>
      <c r="C8" s="506"/>
      <c r="D8" s="506"/>
      <c r="E8" s="506"/>
      <c r="F8" s="506"/>
      <c r="G8" s="506"/>
      <c r="H8" s="506"/>
      <c r="L8" s="500"/>
      <c r="M8" s="673" t="s">
        <v>597</v>
      </c>
      <c r="N8" s="1220" t="str">
        <f>IF(datePr_ch="",IF(datePr="","",datePr),datePr_ch)</f>
        <v>09.12.2021</v>
      </c>
      <c r="O8" s="1220"/>
      <c r="P8" s="1220"/>
      <c r="Q8" s="1220"/>
      <c r="R8" s="1220"/>
      <c r="S8" s="1220"/>
      <c r="T8" s="1220"/>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20" t="str">
        <f>IF(numberPr_ch="",IF(numberPr="","",numberPr),numberPr_ch)</f>
        <v>169-п/ст</v>
      </c>
      <c r="O9" s="1220"/>
      <c r="P9" s="1220"/>
      <c r="Q9" s="1220"/>
      <c r="R9" s="1220"/>
      <c r="S9" s="1220"/>
      <c r="T9" s="1220"/>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0" t="str">
        <f>IF(IstPub_ch="",IF(IstPub="","",IstPub),IstPub_ch)</f>
        <v>https://www.yarregion.ru/depts/dtert/tmpPages/prikaz.aspx</v>
      </c>
      <c r="O10" s="1220"/>
      <c r="P10" s="1220"/>
      <c r="Q10" s="1220"/>
      <c r="R10" s="1220"/>
      <c r="S10" s="1220"/>
      <c r="T10" s="1220"/>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15"/>
      <c r="M12" s="1215"/>
      <c r="N12" s="567"/>
      <c r="O12" s="1250"/>
      <c r="P12" s="1250"/>
      <c r="Q12" s="1250"/>
      <c r="R12" s="1250"/>
      <c r="S12" s="1250"/>
      <c r="T12" s="1250"/>
      <c r="U12" s="487"/>
      <c r="AE12" s="504" t="s">
        <v>373</v>
      </c>
      <c r="AH12" s="506"/>
      <c r="AI12" s="506"/>
      <c r="AJ12" s="506"/>
      <c r="AK12" s="506"/>
    </row>
    <row r="13" spans="1:37">
      <c r="J13" s="482"/>
      <c r="K13" s="482"/>
      <c r="L13" s="478"/>
      <c r="M13" s="478"/>
      <c r="N13" s="478"/>
      <c r="O13" s="1240"/>
      <c r="P13" s="1240"/>
      <c r="Q13" s="1240"/>
      <c r="R13" s="1240"/>
      <c r="S13" s="1240"/>
      <c r="T13" s="1240"/>
      <c r="U13" s="600"/>
      <c r="Z13" s="1240"/>
      <c r="AA13" s="1240"/>
      <c r="AB13" s="1240"/>
      <c r="AC13" s="1240"/>
      <c r="AD13" s="1240"/>
      <c r="AE13" s="1240"/>
    </row>
    <row r="14" spans="1:37">
      <c r="J14" s="482"/>
      <c r="K14" s="482"/>
      <c r="L14" s="1148" t="s">
        <v>454</v>
      </c>
      <c r="M14" s="1148"/>
      <c r="N14" s="1148"/>
      <c r="O14" s="1148"/>
      <c r="P14" s="1148"/>
      <c r="Q14" s="1148"/>
      <c r="R14" s="1148"/>
      <c r="S14" s="1148"/>
      <c r="T14" s="1148"/>
      <c r="U14" s="1148"/>
      <c r="V14" s="1148"/>
      <c r="W14" s="1148"/>
      <c r="X14" s="1148"/>
      <c r="Y14" s="1148"/>
      <c r="Z14" s="1148"/>
      <c r="AA14" s="1148"/>
      <c r="AB14" s="1148"/>
      <c r="AC14" s="1148"/>
      <c r="AD14" s="1148"/>
      <c r="AE14" s="1148"/>
      <c r="AF14" s="1148"/>
      <c r="AG14" s="1148" t="s">
        <v>455</v>
      </c>
    </row>
    <row r="15" spans="1:37" ht="14.25" customHeight="1">
      <c r="J15" s="482"/>
      <c r="K15" s="482"/>
      <c r="L15" s="1227" t="s">
        <v>92</v>
      </c>
      <c r="M15" s="1227" t="s">
        <v>677</v>
      </c>
      <c r="N15" s="1265" t="s">
        <v>629</v>
      </c>
      <c r="O15" s="1265"/>
      <c r="P15" s="1265"/>
      <c r="Q15" s="1265"/>
      <c r="R15" s="1265" t="s">
        <v>630</v>
      </c>
      <c r="S15" s="1265"/>
      <c r="T15" s="1265"/>
      <c r="U15" s="1265"/>
      <c r="V15" s="1265" t="s">
        <v>631</v>
      </c>
      <c r="W15" s="1265"/>
      <c r="X15" s="1265"/>
      <c r="Y15" s="1265"/>
      <c r="Z15" s="1227" t="s">
        <v>642</v>
      </c>
      <c r="AA15" s="1227"/>
      <c r="AB15" s="1227"/>
      <c r="AC15" s="1227"/>
      <c r="AD15" s="1227"/>
      <c r="AE15" s="1227" t="s">
        <v>341</v>
      </c>
      <c r="AF15" s="1239" t="s">
        <v>275</v>
      </c>
      <c r="AG15" s="1148"/>
    </row>
    <row r="16" spans="1:37" s="524" customFormat="1" ht="27.75" customHeight="1">
      <c r="A16" s="586"/>
      <c r="B16" s="586"/>
      <c r="C16" s="586"/>
      <c r="D16" s="586"/>
      <c r="E16" s="586"/>
      <c r="F16" s="586"/>
      <c r="G16" s="592"/>
      <c r="H16" s="592"/>
      <c r="I16" s="532"/>
      <c r="J16" s="530"/>
      <c r="K16" s="530"/>
      <c r="L16" s="1227"/>
      <c r="M16" s="1227"/>
      <c r="N16" s="1265"/>
      <c r="O16" s="1265"/>
      <c r="P16" s="1265"/>
      <c r="Q16" s="1265"/>
      <c r="R16" s="1265"/>
      <c r="S16" s="1265"/>
      <c r="T16" s="1265"/>
      <c r="U16" s="1265"/>
      <c r="V16" s="1265"/>
      <c r="W16" s="1265"/>
      <c r="X16" s="1265"/>
      <c r="Y16" s="1265"/>
      <c r="Z16" s="1148" t="s">
        <v>680</v>
      </c>
      <c r="AA16" s="1148"/>
      <c r="AB16" s="1148" t="s">
        <v>655</v>
      </c>
      <c r="AC16" s="1148"/>
      <c r="AD16" s="1148"/>
      <c r="AE16" s="1227"/>
      <c r="AF16" s="1239"/>
      <c r="AG16" s="1148"/>
      <c r="AH16" s="586"/>
      <c r="AI16" s="586"/>
      <c r="AJ16" s="586"/>
      <c r="AK16" s="586"/>
    </row>
    <row r="17" spans="1:37" ht="14.25" customHeight="1">
      <c r="J17" s="482"/>
      <c r="K17" s="482"/>
      <c r="L17" s="1227"/>
      <c r="M17" s="1227"/>
      <c r="N17" s="1265"/>
      <c r="O17" s="1265"/>
      <c r="P17" s="1265"/>
      <c r="Q17" s="1265"/>
      <c r="R17" s="1265"/>
      <c r="S17" s="1265"/>
      <c r="T17" s="1265"/>
      <c r="U17" s="1265"/>
      <c r="V17" s="1265"/>
      <c r="W17" s="1265"/>
      <c r="X17" s="1265"/>
      <c r="Y17" s="1265"/>
      <c r="Z17" s="535" t="s">
        <v>678</v>
      </c>
      <c r="AA17" s="535" t="s">
        <v>679</v>
      </c>
      <c r="AB17" s="537" t="s">
        <v>274</v>
      </c>
      <c r="AC17" s="1251" t="s">
        <v>273</v>
      </c>
      <c r="AD17" s="1251"/>
      <c r="AE17" s="1227"/>
      <c r="AF17" s="1239"/>
      <c r="AG17" s="1148"/>
    </row>
    <row r="18" spans="1:37">
      <c r="J18" s="482"/>
      <c r="K18" s="490">
        <v>1</v>
      </c>
      <c r="L18" s="479" t="s">
        <v>93</v>
      </c>
      <c r="M18" s="479" t="s">
        <v>49</v>
      </c>
      <c r="N18" s="1256">
        <f ca="1">OFFSET(N18,0,-1)+1</f>
        <v>3</v>
      </c>
      <c r="O18" s="1256"/>
      <c r="P18" s="1256"/>
      <c r="Q18" s="1256"/>
      <c r="R18" s="1256">
        <f ca="1">OFFSET(N18,0,0)+1</f>
        <v>4</v>
      </c>
      <c r="S18" s="1256"/>
      <c r="T18" s="1256"/>
      <c r="U18" s="1256"/>
      <c r="V18" s="675"/>
      <c r="W18" s="675"/>
      <c r="X18" s="675"/>
      <c r="Y18" s="676">
        <f ca="1">OFFSET(R18,0,0)+1</f>
        <v>5</v>
      </c>
      <c r="Z18" s="488">
        <f ca="1">OFFSET(Z18,0,-1)+1</f>
        <v>6</v>
      </c>
      <c r="AA18" s="488">
        <f ca="1">OFFSET(AA18,0,-1)+1</f>
        <v>7</v>
      </c>
      <c r="AB18" s="488">
        <f ca="1">OFFSET(AB18,0,-1)+1</f>
        <v>8</v>
      </c>
      <c r="AC18" s="1256">
        <f ca="1">OFFSET(AC18,0,-1)+1</f>
        <v>9</v>
      </c>
      <c r="AD18" s="1256"/>
      <c r="AE18" s="488">
        <f ca="1">OFFSET(AE18,0,-2)+1</f>
        <v>10</v>
      </c>
      <c r="AF18" s="524"/>
      <c r="AG18" s="488">
        <f ca="1">OFFSET(AG18,0,-2)+1</f>
        <v>11</v>
      </c>
    </row>
    <row r="19" spans="1:37" ht="22.5">
      <c r="A19" s="1200">
        <v>1</v>
      </c>
      <c r="B19" s="1016"/>
      <c r="C19" s="1016"/>
      <c r="D19" s="1016"/>
      <c r="E19" s="1016"/>
      <c r="F19" s="1009"/>
      <c r="G19" s="1015"/>
      <c r="H19" s="1015"/>
      <c r="I19" s="997"/>
      <c r="J19" s="996"/>
      <c r="K19" s="996"/>
      <c r="L19" s="594">
        <f>mergeValue(A19)</f>
        <v>1</v>
      </c>
      <c r="M19" s="642" t="s">
        <v>20</v>
      </c>
      <c r="N19" s="1257" t="str">
        <f>IF('Перечень тарифов'!J21="","","" &amp; 'Перечень тарифов'!J21 &amp; "")</f>
        <v>Плата за подключение (технологическое присоединение) к системе теплоснабжения в расчёте на единицу мощности подключаемой тепловой нагрузки</v>
      </c>
      <c r="O19" s="1257"/>
      <c r="P19" s="1257"/>
      <c r="Q19" s="1257"/>
      <c r="R19" s="1257"/>
      <c r="S19" s="1257"/>
      <c r="T19" s="1257"/>
      <c r="U19" s="1257"/>
      <c r="V19" s="1257"/>
      <c r="W19" s="1257"/>
      <c r="X19" s="1257"/>
      <c r="Y19" s="1257"/>
      <c r="Z19" s="1257"/>
      <c r="AA19" s="1257"/>
      <c r="AB19" s="1257"/>
      <c r="AC19" s="1257"/>
      <c r="AD19" s="1257"/>
      <c r="AE19" s="1257"/>
      <c r="AF19" s="1257"/>
      <c r="AG19" s="582" t="s">
        <v>476</v>
      </c>
    </row>
    <row r="20" spans="1:37" hidden="1">
      <c r="A20" s="1200"/>
      <c r="B20" s="1200">
        <v>1</v>
      </c>
      <c r="C20" s="1016"/>
      <c r="D20" s="1016"/>
      <c r="E20" s="1016"/>
      <c r="F20" s="1009"/>
      <c r="G20" s="1018"/>
      <c r="H20" s="1019"/>
      <c r="I20" s="998"/>
      <c r="J20" s="993"/>
      <c r="K20" s="991"/>
      <c r="L20" s="594" t="str">
        <f>mergeValue(A20) &amp;"."&amp; mergeValue(B20)</f>
        <v>1.1</v>
      </c>
      <c r="M20" s="547"/>
      <c r="N20" s="1258"/>
      <c r="O20" s="1258"/>
      <c r="P20" s="1258"/>
      <c r="Q20" s="1258"/>
      <c r="R20" s="1258"/>
      <c r="S20" s="1258"/>
      <c r="T20" s="1258"/>
      <c r="U20" s="1258"/>
      <c r="V20" s="1258"/>
      <c r="W20" s="1258"/>
      <c r="X20" s="1258"/>
      <c r="Y20" s="1258"/>
      <c r="Z20" s="1258"/>
      <c r="AA20" s="1258"/>
      <c r="AB20" s="1258"/>
      <c r="AC20" s="1258"/>
      <c r="AD20" s="1258"/>
      <c r="AE20" s="1258"/>
      <c r="AF20" s="1258"/>
      <c r="AG20" s="582"/>
    </row>
    <row r="21" spans="1:37" hidden="1">
      <c r="A21" s="1200"/>
      <c r="B21" s="1200"/>
      <c r="C21" s="1200">
        <v>1</v>
      </c>
      <c r="D21" s="1016"/>
      <c r="E21" s="1016"/>
      <c r="F21" s="1009"/>
      <c r="G21" s="1018"/>
      <c r="H21" s="1019"/>
      <c r="I21" s="998"/>
      <c r="J21" s="993"/>
      <c r="K21" s="991"/>
      <c r="L21" s="594" t="str">
        <f>mergeValue(A21) &amp;"."&amp; mergeValue(B21)&amp;"."&amp; mergeValue(C21)</f>
        <v>1.1.1</v>
      </c>
      <c r="M21" s="548"/>
      <c r="N21" s="1258"/>
      <c r="O21" s="1258"/>
      <c r="P21" s="1258"/>
      <c r="Q21" s="1258"/>
      <c r="R21" s="1258"/>
      <c r="S21" s="1258"/>
      <c r="T21" s="1258"/>
      <c r="U21" s="1258"/>
      <c r="V21" s="1258"/>
      <c r="W21" s="1258"/>
      <c r="X21" s="1258"/>
      <c r="Y21" s="1258"/>
      <c r="Z21" s="1258"/>
      <c r="AA21" s="1258"/>
      <c r="AB21" s="1258"/>
      <c r="AC21" s="1258"/>
      <c r="AD21" s="1258"/>
      <c r="AE21" s="1258"/>
      <c r="AF21" s="1258"/>
      <c r="AG21" s="582"/>
    </row>
    <row r="22" spans="1:37" ht="15" hidden="1" customHeight="1">
      <c r="A22" s="1200"/>
      <c r="B22" s="1200"/>
      <c r="C22" s="1200"/>
      <c r="D22" s="1200">
        <v>1</v>
      </c>
      <c r="E22" s="1016"/>
      <c r="F22" s="1009"/>
      <c r="G22" s="1018"/>
      <c r="H22" s="1019"/>
      <c r="I22" s="998"/>
      <c r="J22" s="993"/>
      <c r="K22" s="991"/>
      <c r="L22" s="594" t="str">
        <f>mergeValue(A22) &amp;"."&amp; mergeValue(B22)&amp;"."&amp; mergeValue(C22)&amp;"."&amp; mergeValue(D22)</f>
        <v>1.1.1.1</v>
      </c>
      <c r="M22" s="549"/>
      <c r="N22" s="1258"/>
      <c r="O22" s="1258"/>
      <c r="P22" s="1258"/>
      <c r="Q22" s="1258"/>
      <c r="R22" s="1258"/>
      <c r="S22" s="1258"/>
      <c r="T22" s="1258"/>
      <c r="U22" s="1258"/>
      <c r="V22" s="1258"/>
      <c r="W22" s="1258"/>
      <c r="X22" s="1258"/>
      <c r="Y22" s="1258"/>
      <c r="Z22" s="1258"/>
      <c r="AA22" s="1258"/>
      <c r="AB22" s="1258"/>
      <c r="AC22" s="1258"/>
      <c r="AD22" s="1258"/>
      <c r="AE22" s="1258"/>
      <c r="AF22" s="1258"/>
      <c r="AG22" s="582"/>
    </row>
    <row r="23" spans="1:37" ht="17.100000000000001" customHeight="1">
      <c r="A23" s="1200"/>
      <c r="B23" s="1200"/>
      <c r="C23" s="1200"/>
      <c r="D23" s="1200"/>
      <c r="E23" s="1200">
        <v>1</v>
      </c>
      <c r="F23" s="1009"/>
      <c r="G23" s="1018"/>
      <c r="H23" s="1019"/>
      <c r="I23" s="1020"/>
      <c r="J23" s="1010"/>
      <c r="K23" s="1147"/>
      <c r="L23" s="1261" t="str">
        <f>mergeValue(A23) &amp;"."&amp; mergeValue(B23)&amp;"."&amp; mergeValue(C23)&amp;"."&amp; mergeValue(D23)&amp;"."&amp; mergeValue(E23)</f>
        <v>1.1.1.1.1</v>
      </c>
      <c r="M23" s="1262" t="s">
        <v>998</v>
      </c>
      <c r="N23" s="1207" t="s">
        <v>85</v>
      </c>
      <c r="O23" s="1271"/>
      <c r="P23" s="1269">
        <v>1</v>
      </c>
      <c r="Q23" s="1259"/>
      <c r="R23" s="1207" t="s">
        <v>85</v>
      </c>
      <c r="S23" s="1271"/>
      <c r="T23" s="1269">
        <v>1</v>
      </c>
      <c r="U23" s="1259"/>
      <c r="V23" s="1207" t="s">
        <v>85</v>
      </c>
      <c r="W23" s="562"/>
      <c r="X23" s="540">
        <v>1</v>
      </c>
      <c r="Y23" s="1096"/>
      <c r="Z23" s="1120"/>
      <c r="AA23" s="1120">
        <v>2269.5259999999998</v>
      </c>
      <c r="AB23" s="1242" t="s">
        <v>981</v>
      </c>
      <c r="AC23" s="1207" t="s">
        <v>84</v>
      </c>
      <c r="AD23" s="1242" t="s">
        <v>982</v>
      </c>
      <c r="AE23" s="1207" t="s">
        <v>85</v>
      </c>
      <c r="AF23" s="579"/>
      <c r="AG23" s="1266" t="s">
        <v>682</v>
      </c>
      <c r="AH23" s="501" t="str">
        <f>strCheckDate(Z24:AF24)</f>
        <v/>
      </c>
      <c r="AI23" s="505" t="str">
        <f>IF(AND(COUNTIF(AJ18:AJ27,AJ23)&gt;1,AJ23&lt;&gt;""),"ErrUnique:HasDoubleConn","")</f>
        <v/>
      </c>
      <c r="AJ23" s="505"/>
      <c r="AK23" s="505"/>
    </row>
    <row r="24" spans="1:37" ht="17.100000000000001" customHeight="1">
      <c r="A24" s="1200"/>
      <c r="B24" s="1200"/>
      <c r="C24" s="1200"/>
      <c r="D24" s="1200"/>
      <c r="E24" s="1200"/>
      <c r="F24" s="1009"/>
      <c r="G24" s="1018"/>
      <c r="H24" s="1019"/>
      <c r="I24" s="1020"/>
      <c r="J24" s="1010"/>
      <c r="K24" s="1147"/>
      <c r="L24" s="1261"/>
      <c r="M24" s="1263"/>
      <c r="N24" s="1207"/>
      <c r="O24" s="1271"/>
      <c r="P24" s="1269"/>
      <c r="Q24" s="1270"/>
      <c r="R24" s="1207"/>
      <c r="S24" s="1271"/>
      <c r="T24" s="1269"/>
      <c r="U24" s="1260"/>
      <c r="V24" s="1207"/>
      <c r="W24" s="602"/>
      <c r="X24" s="566"/>
      <c r="Y24" s="566"/>
      <c r="Z24" s="573"/>
      <c r="AA24" s="604" t="str">
        <f>AB23 &amp; "-" &amp; AD23</f>
        <v>01.01.2022-31.12.2022</v>
      </c>
      <c r="AB24" s="1206"/>
      <c r="AC24" s="1207"/>
      <c r="AD24" s="1206"/>
      <c r="AE24" s="1207"/>
      <c r="AF24" s="674"/>
      <c r="AG24" s="1267"/>
      <c r="AI24" s="505"/>
      <c r="AJ24" s="505"/>
      <c r="AK24" s="505"/>
    </row>
    <row r="25" spans="1:37" ht="17.100000000000001" customHeight="1">
      <c r="A25" s="1200"/>
      <c r="B25" s="1200"/>
      <c r="C25" s="1200"/>
      <c r="D25" s="1200"/>
      <c r="E25" s="1200"/>
      <c r="F25" s="1009"/>
      <c r="G25" s="1018"/>
      <c r="H25" s="1019"/>
      <c r="I25" s="1020"/>
      <c r="J25" s="1010"/>
      <c r="K25" s="1147"/>
      <c r="L25" s="1261"/>
      <c r="M25" s="1263"/>
      <c r="N25" s="1207"/>
      <c r="O25" s="1271"/>
      <c r="P25" s="1269"/>
      <c r="Q25" s="1260"/>
      <c r="R25" s="1207"/>
      <c r="S25" s="603"/>
      <c r="T25" s="559"/>
      <c r="U25" s="566"/>
      <c r="V25" s="572"/>
      <c r="W25" s="572"/>
      <c r="X25" s="572"/>
      <c r="Y25" s="572"/>
      <c r="Z25" s="573"/>
      <c r="AA25" s="573"/>
      <c r="AB25" s="574"/>
      <c r="AC25" s="565"/>
      <c r="AD25" s="565"/>
      <c r="AE25" s="574"/>
      <c r="AF25" s="565"/>
      <c r="AG25" s="1267"/>
      <c r="AI25" s="505"/>
      <c r="AJ25" s="505"/>
      <c r="AK25" s="505"/>
    </row>
    <row r="26" spans="1:37" ht="15" customHeight="1">
      <c r="A26" s="1200"/>
      <c r="B26" s="1200"/>
      <c r="C26" s="1200"/>
      <c r="D26" s="1200"/>
      <c r="E26" s="1200"/>
      <c r="F26" s="1009"/>
      <c r="G26" s="1018"/>
      <c r="H26" s="1019"/>
      <c r="I26" s="1020"/>
      <c r="J26" s="1010"/>
      <c r="K26" s="1147"/>
      <c r="L26" s="1261"/>
      <c r="M26" s="1264"/>
      <c r="N26" s="1207"/>
      <c r="O26" s="575"/>
      <c r="P26" s="577"/>
      <c r="Q26" s="576"/>
      <c r="R26" s="572"/>
      <c r="S26" s="572"/>
      <c r="T26" s="572"/>
      <c r="U26" s="572"/>
      <c r="V26" s="572"/>
      <c r="W26" s="572"/>
      <c r="X26" s="572"/>
      <c r="Y26" s="572"/>
      <c r="Z26" s="573"/>
      <c r="AA26" s="573"/>
      <c r="AB26" s="574"/>
      <c r="AC26" s="565"/>
      <c r="AD26" s="565"/>
      <c r="AE26" s="574"/>
      <c r="AF26" s="565"/>
      <c r="AG26" s="1267"/>
      <c r="AI26" s="505"/>
      <c r="AJ26" s="505"/>
      <c r="AK26" s="505"/>
    </row>
    <row r="27" spans="1:37" s="476" customFormat="1" ht="15" customHeight="1">
      <c r="A27" s="1200"/>
      <c r="B27" s="1200"/>
      <c r="C27" s="1200"/>
      <c r="D27" s="1200"/>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8"/>
      <c r="AH27" s="502"/>
      <c r="AI27" s="502"/>
      <c r="AJ27" s="213"/>
      <c r="AK27" s="213"/>
    </row>
    <row r="29" spans="1:37" ht="102" customHeight="1">
      <c r="L29" s="1">
        <v>1</v>
      </c>
      <c r="M29" s="1193" t="s">
        <v>683</v>
      </c>
      <c r="N29" s="1193"/>
      <c r="O29" s="1193"/>
      <c r="P29" s="1193"/>
      <c r="Q29" s="1193"/>
      <c r="R29" s="1193"/>
      <c r="S29" s="1193"/>
      <c r="T29" s="1193"/>
      <c r="U29" s="1193"/>
      <c r="V29" s="1193"/>
      <c r="W29" s="1193"/>
      <c r="X29" s="1193"/>
      <c r="Y29" s="1193"/>
      <c r="Z29" s="1193"/>
      <c r="AA29" s="1193"/>
      <c r="AB29" s="1193"/>
      <c r="AC29" s="1193"/>
      <c r="AD29" s="1193"/>
      <c r="AE29" s="1193"/>
      <c r="AF29" s="1193"/>
      <c r="AG29" s="1193"/>
      <c r="AH29" s="507"/>
      <c r="AI29" s="507"/>
      <c r="AJ29" s="507"/>
      <c r="AK29" s="507"/>
    </row>
    <row r="30" spans="1:37" ht="14.25" customHeight="1">
      <c r="L30" s="514"/>
      <c r="M30" s="515"/>
      <c r="N30" s="515"/>
      <c r="O30" s="515"/>
      <c r="P30" s="515"/>
      <c r="Q30" s="515"/>
      <c r="R30" s="515"/>
      <c r="S30" s="515"/>
      <c r="T30" s="515"/>
      <c r="U30" s="515"/>
      <c r="V30" s="515"/>
      <c r="W30" s="515"/>
      <c r="X30" s="515"/>
      <c r="Y30" s="515"/>
      <c r="Z30" s="518"/>
      <c r="AA30" s="518"/>
      <c r="AB30" s="518"/>
      <c r="AC30" s="518"/>
      <c r="AD30" s="518"/>
      <c r="AE30" s="518"/>
      <c r="AF30" s="518"/>
      <c r="AG30" s="518"/>
      <c r="AH30" s="519"/>
      <c r="AI30" s="519"/>
      <c r="AJ30" s="519"/>
      <c r="AK30" s="519"/>
    </row>
  </sheetData>
  <sheetProtection password="FA9C" sheet="1" objects="1" scenarios="1" formatColumns="0" formatRows="0"/>
  <dataConsolidate/>
  <mergeCells count="52">
    <mergeCell ref="AG23:AG27"/>
    <mergeCell ref="M29:AG29"/>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27"/>
    <mergeCell ref="N19:AF19"/>
    <mergeCell ref="B20:B27"/>
    <mergeCell ref="N20:AF20"/>
    <mergeCell ref="C21:C27"/>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3:WWE983067 IX65559:JS65563 ST65559:TO65563 ACP65559:ADK65563 AML65559:ANG65563 AWH65559:AXC65563 BGD65559:BGY65563 BPZ65559:BQU65563 BZV65559:CAQ65563 CJR65559:CKM65563 CTN65559:CUI65563 DDJ65559:DEE65563 DNF65559:DOA65563 DXB65559:DXW65563 EGX65559:EHS65563 EQT65559:ERO65563 FAP65559:FBK65563 FKL65559:FLG65563 FUH65559:FVC65563 GED65559:GEY65563 GNZ65559:GOU65563 GXV65559:GYQ65563 HHR65559:HIM65563 HRN65559:HSI65563 IBJ65559:ICE65563 ILF65559:IMA65563 IVB65559:IVW65563 JEX65559:JFS65563 JOT65559:JPO65563 JYP65559:JZK65563 KIL65559:KJG65563 KSH65559:KTC65563 LCD65559:LCY65563 LLZ65559:LMU65563 LVV65559:LWQ65563 MFR65559:MGM65563 MPN65559:MQI65563 MZJ65559:NAE65563 NJF65559:NKA65563 NTB65559:NTW65563 OCX65559:ODS65563 OMT65559:ONO65563 OWP65559:OXK65563 PGL65559:PHG65563 PQH65559:PRC65563 QAD65559:QAY65563 QJZ65559:QKU65563 QTV65559:QUQ65563 RDR65559:REM65563 RNN65559:ROI65563 RXJ65559:RYE65563 SHF65559:SIA65563 SRB65559:SRW65563 TAX65559:TBS65563 TKT65559:TLO65563 TUP65559:TVK65563 UEL65559:UFG65563 UOH65559:UPC65563 UYD65559:UYY65563 VHZ65559:VIU65563 VRV65559:VSQ65563 WBR65559:WCM65563 WLN65559:WMI65563 WVJ65559:WWE65563 IX131095:JS131099 ST131095:TO131099 ACP131095:ADK131099 AML131095:ANG131099 AWH131095:AXC131099 BGD131095:BGY131099 BPZ131095:BQU131099 BZV131095:CAQ131099 CJR131095:CKM131099 CTN131095:CUI131099 DDJ131095:DEE131099 DNF131095:DOA131099 DXB131095:DXW131099 EGX131095:EHS131099 EQT131095:ERO131099 FAP131095:FBK131099 FKL131095:FLG131099 FUH131095:FVC131099 GED131095:GEY131099 GNZ131095:GOU131099 GXV131095:GYQ131099 HHR131095:HIM131099 HRN131095:HSI131099 IBJ131095:ICE131099 ILF131095:IMA131099 IVB131095:IVW131099 JEX131095:JFS131099 JOT131095:JPO131099 JYP131095:JZK131099 KIL131095:KJG131099 KSH131095:KTC131099 LCD131095:LCY131099 LLZ131095:LMU131099 LVV131095:LWQ131099 MFR131095:MGM131099 MPN131095:MQI131099 MZJ131095:NAE131099 NJF131095:NKA131099 NTB131095:NTW131099 OCX131095:ODS131099 OMT131095:ONO131099 OWP131095:OXK131099 PGL131095:PHG131099 PQH131095:PRC131099 QAD131095:QAY131099 QJZ131095:QKU131099 QTV131095:QUQ131099 RDR131095:REM131099 RNN131095:ROI131099 RXJ131095:RYE131099 SHF131095:SIA131099 SRB131095:SRW131099 TAX131095:TBS131099 TKT131095:TLO131099 TUP131095:TVK131099 UEL131095:UFG131099 UOH131095:UPC131099 UYD131095:UYY131099 VHZ131095:VIU131099 VRV131095:VSQ131099 WBR131095:WCM131099 WLN131095:WMI131099 WVJ131095:WWE131099 IX196631:JS196635 ST196631:TO196635 ACP196631:ADK196635 AML196631:ANG196635 AWH196631:AXC196635 BGD196631:BGY196635 BPZ196631:BQU196635 BZV196631:CAQ196635 CJR196631:CKM196635 CTN196631:CUI196635 DDJ196631:DEE196635 DNF196631:DOA196635 DXB196631:DXW196635 EGX196631:EHS196635 EQT196631:ERO196635 FAP196631:FBK196635 FKL196631:FLG196635 FUH196631:FVC196635 GED196631:GEY196635 GNZ196631:GOU196635 GXV196631:GYQ196635 HHR196631:HIM196635 HRN196631:HSI196635 IBJ196631:ICE196635 ILF196631:IMA196635 IVB196631:IVW196635 JEX196631:JFS196635 JOT196631:JPO196635 JYP196631:JZK196635 KIL196631:KJG196635 KSH196631:KTC196635 LCD196631:LCY196635 LLZ196631:LMU196635 LVV196631:LWQ196635 MFR196631:MGM196635 MPN196631:MQI196635 MZJ196631:NAE196635 NJF196631:NKA196635 NTB196631:NTW196635 OCX196631:ODS196635 OMT196631:ONO196635 OWP196631:OXK196635 PGL196631:PHG196635 PQH196631:PRC196635 QAD196631:QAY196635 QJZ196631:QKU196635 QTV196631:QUQ196635 RDR196631:REM196635 RNN196631:ROI196635 RXJ196631:RYE196635 SHF196631:SIA196635 SRB196631:SRW196635 TAX196631:TBS196635 TKT196631:TLO196635 TUP196631:TVK196635 UEL196631:UFG196635 UOH196631:UPC196635 UYD196631:UYY196635 VHZ196631:VIU196635 VRV196631:VSQ196635 WBR196631:WCM196635 WLN196631:WMI196635 WVJ196631:WWE196635 IX262167:JS262171 ST262167:TO262171 ACP262167:ADK262171 AML262167:ANG262171 AWH262167:AXC262171 BGD262167:BGY262171 BPZ262167:BQU262171 BZV262167:CAQ262171 CJR262167:CKM262171 CTN262167:CUI262171 DDJ262167:DEE262171 DNF262167:DOA262171 DXB262167:DXW262171 EGX262167:EHS262171 EQT262167:ERO262171 FAP262167:FBK262171 FKL262167:FLG262171 FUH262167:FVC262171 GED262167:GEY262171 GNZ262167:GOU262171 GXV262167:GYQ262171 HHR262167:HIM262171 HRN262167:HSI262171 IBJ262167:ICE262171 ILF262167:IMA262171 IVB262167:IVW262171 JEX262167:JFS262171 JOT262167:JPO262171 JYP262167:JZK262171 KIL262167:KJG262171 KSH262167:KTC262171 LCD262167:LCY262171 LLZ262167:LMU262171 LVV262167:LWQ262171 MFR262167:MGM262171 MPN262167:MQI262171 MZJ262167:NAE262171 NJF262167:NKA262171 NTB262167:NTW262171 OCX262167:ODS262171 OMT262167:ONO262171 OWP262167:OXK262171 PGL262167:PHG262171 PQH262167:PRC262171 QAD262167:QAY262171 QJZ262167:QKU262171 QTV262167:QUQ262171 RDR262167:REM262171 RNN262167:ROI262171 RXJ262167:RYE262171 SHF262167:SIA262171 SRB262167:SRW262171 TAX262167:TBS262171 TKT262167:TLO262171 TUP262167:TVK262171 UEL262167:UFG262171 UOH262167:UPC262171 UYD262167:UYY262171 VHZ262167:VIU262171 VRV262167:VSQ262171 WBR262167:WCM262171 WLN262167:WMI262171 WVJ262167:WWE262171 IX327703:JS327707 ST327703:TO327707 ACP327703:ADK327707 AML327703:ANG327707 AWH327703:AXC327707 BGD327703:BGY327707 BPZ327703:BQU327707 BZV327703:CAQ327707 CJR327703:CKM327707 CTN327703:CUI327707 DDJ327703:DEE327707 DNF327703:DOA327707 DXB327703:DXW327707 EGX327703:EHS327707 EQT327703:ERO327707 FAP327703:FBK327707 FKL327703:FLG327707 FUH327703:FVC327707 GED327703:GEY327707 GNZ327703:GOU327707 GXV327703:GYQ327707 HHR327703:HIM327707 HRN327703:HSI327707 IBJ327703:ICE327707 ILF327703:IMA327707 IVB327703:IVW327707 JEX327703:JFS327707 JOT327703:JPO327707 JYP327703:JZK327707 KIL327703:KJG327707 KSH327703:KTC327707 LCD327703:LCY327707 LLZ327703:LMU327707 LVV327703:LWQ327707 MFR327703:MGM327707 MPN327703:MQI327707 MZJ327703:NAE327707 NJF327703:NKA327707 NTB327703:NTW327707 OCX327703:ODS327707 OMT327703:ONO327707 OWP327703:OXK327707 PGL327703:PHG327707 PQH327703:PRC327707 QAD327703:QAY327707 QJZ327703:QKU327707 QTV327703:QUQ327707 RDR327703:REM327707 RNN327703:ROI327707 RXJ327703:RYE327707 SHF327703:SIA327707 SRB327703:SRW327707 TAX327703:TBS327707 TKT327703:TLO327707 TUP327703:TVK327707 UEL327703:UFG327707 UOH327703:UPC327707 UYD327703:UYY327707 VHZ327703:VIU327707 VRV327703:VSQ327707 WBR327703:WCM327707 WLN327703:WMI327707 WVJ327703:WWE327707 IX393239:JS393243 ST393239:TO393243 ACP393239:ADK393243 AML393239:ANG393243 AWH393239:AXC393243 BGD393239:BGY393243 BPZ393239:BQU393243 BZV393239:CAQ393243 CJR393239:CKM393243 CTN393239:CUI393243 DDJ393239:DEE393243 DNF393239:DOA393243 DXB393239:DXW393243 EGX393239:EHS393243 EQT393239:ERO393243 FAP393239:FBK393243 FKL393239:FLG393243 FUH393239:FVC393243 GED393239:GEY393243 GNZ393239:GOU393243 GXV393239:GYQ393243 HHR393239:HIM393243 HRN393239:HSI393243 IBJ393239:ICE393243 ILF393239:IMA393243 IVB393239:IVW393243 JEX393239:JFS393243 JOT393239:JPO393243 JYP393239:JZK393243 KIL393239:KJG393243 KSH393239:KTC393243 LCD393239:LCY393243 LLZ393239:LMU393243 LVV393239:LWQ393243 MFR393239:MGM393243 MPN393239:MQI393243 MZJ393239:NAE393243 NJF393239:NKA393243 NTB393239:NTW393243 OCX393239:ODS393243 OMT393239:ONO393243 OWP393239:OXK393243 PGL393239:PHG393243 PQH393239:PRC393243 QAD393239:QAY393243 QJZ393239:QKU393243 QTV393239:QUQ393243 RDR393239:REM393243 RNN393239:ROI393243 RXJ393239:RYE393243 SHF393239:SIA393243 SRB393239:SRW393243 TAX393239:TBS393243 TKT393239:TLO393243 TUP393239:TVK393243 UEL393239:UFG393243 UOH393239:UPC393243 UYD393239:UYY393243 VHZ393239:VIU393243 VRV393239:VSQ393243 WBR393239:WCM393243 WLN393239:WMI393243 WVJ393239:WWE393243 IX458775:JS458779 ST458775:TO458779 ACP458775:ADK458779 AML458775:ANG458779 AWH458775:AXC458779 BGD458775:BGY458779 BPZ458775:BQU458779 BZV458775:CAQ458779 CJR458775:CKM458779 CTN458775:CUI458779 DDJ458775:DEE458779 DNF458775:DOA458779 DXB458775:DXW458779 EGX458775:EHS458779 EQT458775:ERO458779 FAP458775:FBK458779 FKL458775:FLG458779 FUH458775:FVC458779 GED458775:GEY458779 GNZ458775:GOU458779 GXV458775:GYQ458779 HHR458775:HIM458779 HRN458775:HSI458779 IBJ458775:ICE458779 ILF458775:IMA458779 IVB458775:IVW458779 JEX458775:JFS458779 JOT458775:JPO458779 JYP458775:JZK458779 KIL458775:KJG458779 KSH458775:KTC458779 LCD458775:LCY458779 LLZ458775:LMU458779 LVV458775:LWQ458779 MFR458775:MGM458779 MPN458775:MQI458779 MZJ458775:NAE458779 NJF458775:NKA458779 NTB458775:NTW458779 OCX458775:ODS458779 OMT458775:ONO458779 OWP458775:OXK458779 PGL458775:PHG458779 PQH458775:PRC458779 QAD458775:QAY458779 QJZ458775:QKU458779 QTV458775:QUQ458779 RDR458775:REM458779 RNN458775:ROI458779 RXJ458775:RYE458779 SHF458775:SIA458779 SRB458775:SRW458779 TAX458775:TBS458779 TKT458775:TLO458779 TUP458775:TVK458779 UEL458775:UFG458779 UOH458775:UPC458779 UYD458775:UYY458779 VHZ458775:VIU458779 VRV458775:VSQ458779 WBR458775:WCM458779 WLN458775:WMI458779 WVJ458775:WWE458779 IX524311:JS524315 ST524311:TO524315 ACP524311:ADK524315 AML524311:ANG524315 AWH524311:AXC524315 BGD524311:BGY524315 BPZ524311:BQU524315 BZV524311:CAQ524315 CJR524311:CKM524315 CTN524311:CUI524315 DDJ524311:DEE524315 DNF524311:DOA524315 DXB524311:DXW524315 EGX524311:EHS524315 EQT524311:ERO524315 FAP524311:FBK524315 FKL524311:FLG524315 FUH524311:FVC524315 GED524311:GEY524315 GNZ524311:GOU524315 GXV524311:GYQ524315 HHR524311:HIM524315 HRN524311:HSI524315 IBJ524311:ICE524315 ILF524311:IMA524315 IVB524311:IVW524315 JEX524311:JFS524315 JOT524311:JPO524315 JYP524311:JZK524315 KIL524311:KJG524315 KSH524311:KTC524315 LCD524311:LCY524315 LLZ524311:LMU524315 LVV524311:LWQ524315 MFR524311:MGM524315 MPN524311:MQI524315 MZJ524311:NAE524315 NJF524311:NKA524315 NTB524311:NTW524315 OCX524311:ODS524315 OMT524311:ONO524315 OWP524311:OXK524315 PGL524311:PHG524315 PQH524311:PRC524315 QAD524311:QAY524315 QJZ524311:QKU524315 QTV524311:QUQ524315 RDR524311:REM524315 RNN524311:ROI524315 RXJ524311:RYE524315 SHF524311:SIA524315 SRB524311:SRW524315 TAX524311:TBS524315 TKT524311:TLO524315 TUP524311:TVK524315 UEL524311:UFG524315 UOH524311:UPC524315 UYD524311:UYY524315 VHZ524311:VIU524315 VRV524311:VSQ524315 WBR524311:WCM524315 WLN524311:WMI524315 WVJ524311:WWE524315 IX589847:JS589851 ST589847:TO589851 ACP589847:ADK589851 AML589847:ANG589851 AWH589847:AXC589851 BGD589847:BGY589851 BPZ589847:BQU589851 BZV589847:CAQ589851 CJR589847:CKM589851 CTN589847:CUI589851 DDJ589847:DEE589851 DNF589847:DOA589851 DXB589847:DXW589851 EGX589847:EHS589851 EQT589847:ERO589851 FAP589847:FBK589851 FKL589847:FLG589851 FUH589847:FVC589851 GED589847:GEY589851 GNZ589847:GOU589851 GXV589847:GYQ589851 HHR589847:HIM589851 HRN589847:HSI589851 IBJ589847:ICE589851 ILF589847:IMA589851 IVB589847:IVW589851 JEX589847:JFS589851 JOT589847:JPO589851 JYP589847:JZK589851 KIL589847:KJG589851 KSH589847:KTC589851 LCD589847:LCY589851 LLZ589847:LMU589851 LVV589847:LWQ589851 MFR589847:MGM589851 MPN589847:MQI589851 MZJ589847:NAE589851 NJF589847:NKA589851 NTB589847:NTW589851 OCX589847:ODS589851 OMT589847:ONO589851 OWP589847:OXK589851 PGL589847:PHG589851 PQH589847:PRC589851 QAD589847:QAY589851 QJZ589847:QKU589851 QTV589847:QUQ589851 RDR589847:REM589851 RNN589847:ROI589851 RXJ589847:RYE589851 SHF589847:SIA589851 SRB589847:SRW589851 TAX589847:TBS589851 TKT589847:TLO589851 TUP589847:TVK589851 UEL589847:UFG589851 UOH589847:UPC589851 UYD589847:UYY589851 VHZ589847:VIU589851 VRV589847:VSQ589851 WBR589847:WCM589851 WLN589847:WMI589851 WVJ589847:WWE589851 IX655383:JS655387 ST655383:TO655387 ACP655383:ADK655387 AML655383:ANG655387 AWH655383:AXC655387 BGD655383:BGY655387 BPZ655383:BQU655387 BZV655383:CAQ655387 CJR655383:CKM655387 CTN655383:CUI655387 DDJ655383:DEE655387 DNF655383:DOA655387 DXB655383:DXW655387 EGX655383:EHS655387 EQT655383:ERO655387 FAP655383:FBK655387 FKL655383:FLG655387 FUH655383:FVC655387 GED655383:GEY655387 GNZ655383:GOU655387 GXV655383:GYQ655387 HHR655383:HIM655387 HRN655383:HSI655387 IBJ655383:ICE655387 ILF655383:IMA655387 IVB655383:IVW655387 JEX655383:JFS655387 JOT655383:JPO655387 JYP655383:JZK655387 KIL655383:KJG655387 KSH655383:KTC655387 LCD655383:LCY655387 LLZ655383:LMU655387 LVV655383:LWQ655387 MFR655383:MGM655387 MPN655383:MQI655387 MZJ655383:NAE655387 NJF655383:NKA655387 NTB655383:NTW655387 OCX655383:ODS655387 OMT655383:ONO655387 OWP655383:OXK655387 PGL655383:PHG655387 PQH655383:PRC655387 QAD655383:QAY655387 QJZ655383:QKU655387 QTV655383:QUQ655387 RDR655383:REM655387 RNN655383:ROI655387 RXJ655383:RYE655387 SHF655383:SIA655387 SRB655383:SRW655387 TAX655383:TBS655387 TKT655383:TLO655387 TUP655383:TVK655387 UEL655383:UFG655387 UOH655383:UPC655387 UYD655383:UYY655387 VHZ655383:VIU655387 VRV655383:VSQ655387 WBR655383:WCM655387 WLN655383:WMI655387 WVJ655383:WWE655387 IX720919:JS720923 ST720919:TO720923 ACP720919:ADK720923 AML720919:ANG720923 AWH720919:AXC720923 BGD720919:BGY720923 BPZ720919:BQU720923 BZV720919:CAQ720923 CJR720919:CKM720923 CTN720919:CUI720923 DDJ720919:DEE720923 DNF720919:DOA720923 DXB720919:DXW720923 EGX720919:EHS720923 EQT720919:ERO720923 FAP720919:FBK720923 FKL720919:FLG720923 FUH720919:FVC720923 GED720919:GEY720923 GNZ720919:GOU720923 GXV720919:GYQ720923 HHR720919:HIM720923 HRN720919:HSI720923 IBJ720919:ICE720923 ILF720919:IMA720923 IVB720919:IVW720923 JEX720919:JFS720923 JOT720919:JPO720923 JYP720919:JZK720923 KIL720919:KJG720923 KSH720919:KTC720923 LCD720919:LCY720923 LLZ720919:LMU720923 LVV720919:LWQ720923 MFR720919:MGM720923 MPN720919:MQI720923 MZJ720919:NAE720923 NJF720919:NKA720923 NTB720919:NTW720923 OCX720919:ODS720923 OMT720919:ONO720923 OWP720919:OXK720923 PGL720919:PHG720923 PQH720919:PRC720923 QAD720919:QAY720923 QJZ720919:QKU720923 QTV720919:QUQ720923 RDR720919:REM720923 RNN720919:ROI720923 RXJ720919:RYE720923 SHF720919:SIA720923 SRB720919:SRW720923 TAX720919:TBS720923 TKT720919:TLO720923 TUP720919:TVK720923 UEL720919:UFG720923 UOH720919:UPC720923 UYD720919:UYY720923 VHZ720919:VIU720923 VRV720919:VSQ720923 WBR720919:WCM720923 WLN720919:WMI720923 WVJ720919:WWE720923 IX786455:JS786459 ST786455:TO786459 ACP786455:ADK786459 AML786455:ANG786459 AWH786455:AXC786459 BGD786455:BGY786459 BPZ786455:BQU786459 BZV786455:CAQ786459 CJR786455:CKM786459 CTN786455:CUI786459 DDJ786455:DEE786459 DNF786455:DOA786459 DXB786455:DXW786459 EGX786455:EHS786459 EQT786455:ERO786459 FAP786455:FBK786459 FKL786455:FLG786459 FUH786455:FVC786459 GED786455:GEY786459 GNZ786455:GOU786459 GXV786455:GYQ786459 HHR786455:HIM786459 HRN786455:HSI786459 IBJ786455:ICE786459 ILF786455:IMA786459 IVB786455:IVW786459 JEX786455:JFS786459 JOT786455:JPO786459 JYP786455:JZK786459 KIL786455:KJG786459 KSH786455:KTC786459 LCD786455:LCY786459 LLZ786455:LMU786459 LVV786455:LWQ786459 MFR786455:MGM786459 MPN786455:MQI786459 MZJ786455:NAE786459 NJF786455:NKA786459 NTB786455:NTW786459 OCX786455:ODS786459 OMT786455:ONO786459 OWP786455:OXK786459 PGL786455:PHG786459 PQH786455:PRC786459 QAD786455:QAY786459 QJZ786455:QKU786459 QTV786455:QUQ786459 RDR786455:REM786459 RNN786455:ROI786459 RXJ786455:RYE786459 SHF786455:SIA786459 SRB786455:SRW786459 TAX786455:TBS786459 TKT786455:TLO786459 TUP786455:TVK786459 UEL786455:UFG786459 UOH786455:UPC786459 UYD786455:UYY786459 VHZ786455:VIU786459 VRV786455:VSQ786459 WBR786455:WCM786459 WLN786455:WMI786459 WVJ786455:WWE786459 IX851991:JS851995 ST851991:TO851995 ACP851991:ADK851995 AML851991:ANG851995 AWH851991:AXC851995 BGD851991:BGY851995 BPZ851991:BQU851995 BZV851991:CAQ851995 CJR851991:CKM851995 CTN851991:CUI851995 DDJ851991:DEE851995 DNF851991:DOA851995 DXB851991:DXW851995 EGX851991:EHS851995 EQT851991:ERO851995 FAP851991:FBK851995 FKL851991:FLG851995 FUH851991:FVC851995 GED851991:GEY851995 GNZ851991:GOU851995 GXV851991:GYQ851995 HHR851991:HIM851995 HRN851991:HSI851995 IBJ851991:ICE851995 ILF851991:IMA851995 IVB851991:IVW851995 JEX851991:JFS851995 JOT851991:JPO851995 JYP851991:JZK851995 KIL851991:KJG851995 KSH851991:KTC851995 LCD851991:LCY851995 LLZ851991:LMU851995 LVV851991:LWQ851995 MFR851991:MGM851995 MPN851991:MQI851995 MZJ851991:NAE851995 NJF851991:NKA851995 NTB851991:NTW851995 OCX851991:ODS851995 OMT851991:ONO851995 OWP851991:OXK851995 PGL851991:PHG851995 PQH851991:PRC851995 QAD851991:QAY851995 QJZ851991:QKU851995 QTV851991:QUQ851995 RDR851991:REM851995 RNN851991:ROI851995 RXJ851991:RYE851995 SHF851991:SIA851995 SRB851991:SRW851995 TAX851991:TBS851995 TKT851991:TLO851995 TUP851991:TVK851995 UEL851991:UFG851995 UOH851991:UPC851995 UYD851991:UYY851995 VHZ851991:VIU851995 VRV851991:VSQ851995 WBR851991:WCM851995 WLN851991:WMI851995 WVJ851991:WWE851995 IX917527:JS917531 ST917527:TO917531 ACP917527:ADK917531 AML917527:ANG917531 AWH917527:AXC917531 BGD917527:BGY917531 BPZ917527:BQU917531 BZV917527:CAQ917531 CJR917527:CKM917531 CTN917527:CUI917531 DDJ917527:DEE917531 DNF917527:DOA917531 DXB917527:DXW917531 EGX917527:EHS917531 EQT917527:ERO917531 FAP917527:FBK917531 FKL917527:FLG917531 FUH917527:FVC917531 GED917527:GEY917531 GNZ917527:GOU917531 GXV917527:GYQ917531 HHR917527:HIM917531 HRN917527:HSI917531 IBJ917527:ICE917531 ILF917527:IMA917531 IVB917527:IVW917531 JEX917527:JFS917531 JOT917527:JPO917531 JYP917527:JZK917531 KIL917527:KJG917531 KSH917527:KTC917531 LCD917527:LCY917531 LLZ917527:LMU917531 LVV917527:LWQ917531 MFR917527:MGM917531 MPN917527:MQI917531 MZJ917527:NAE917531 NJF917527:NKA917531 NTB917527:NTW917531 OCX917527:ODS917531 OMT917527:ONO917531 OWP917527:OXK917531 PGL917527:PHG917531 PQH917527:PRC917531 QAD917527:QAY917531 QJZ917527:QKU917531 QTV917527:QUQ917531 RDR917527:REM917531 RNN917527:ROI917531 RXJ917527:RYE917531 SHF917527:SIA917531 SRB917527:SRW917531 TAX917527:TBS917531 TKT917527:TLO917531 TUP917527:TVK917531 UEL917527:UFG917531 UOH917527:UPC917531 UYD917527:UYY917531 VHZ917527:VIU917531 VRV917527:VSQ917531 WBR917527:WCM917531 WLN917527:WMI917531 WVJ917527:WWE917531 IX983063:JS983067 ST983063:TO983067 ACP983063:ADK983067 AML983063:ANG983067 AWH983063:AXC983067 BGD983063:BGY983067 BPZ983063:BQU983067 BZV983063:CAQ983067 CJR983063:CKM983067 CTN983063:CUI983067 DDJ983063:DEE983067 DNF983063:DOA983067 DXB983063:DXW983067 EGX983063:EHS983067 EQT983063:ERO983067 FAP983063:FBK983067 FKL983063:FLG983067 FUH983063:FVC983067 GED983063:GEY983067 GNZ983063:GOU983067 GXV983063:GYQ983067 HHR983063:HIM983067 HRN983063:HSI983067 IBJ983063:ICE983067 ILF983063:IMA983067 IVB983063:IVW983067 JEX983063:JFS983067 JOT983063:JPO983067 JYP983063:JZK983067 KIL983063:KJG983067 KSH983063:KTC983067 LCD983063:LCY983067 LLZ983063:LMU983067 LVV983063:LWQ983067 MFR983063:MGM983067 MPN983063:MQI983067 MZJ983063:NAE983067 NJF983063:NKA983067 NTB983063:NTW983067 OCX983063:ODS983067 OMT983063:ONO983067 OWP983063:OXK983067 PGL983063:PHG983067 PQH983063:PRC983067 QAD983063:QAY983067 QJZ983063:QKU983067 QTV983063:QUQ983067 RDR983063:REM983067 RNN983063:ROI983067 RXJ983063:RYE983067 SHF983063:SIA983067 SRB983063:SRW983067 TAX983063:TBS983067 TKT983063:TLO983067 TUP983063:TVK983067 UEL983063:UFG983067 UOH983063:UPC983067 UYD983063:UYY983067 VHZ983063:VIU983067 VRV983063:VSQ983067 WBR983063:WCM983067 WLN983063:WMI983067 IX27:JS27 WVJ27:WWE27 WLN27:WMI27 WBR27:WCM27 VRV27:VSQ27 VHZ27:VIU27 UYD27:UYY27 UOH27:UPC27 UEL27:UFG27 TUP27:TVK27 TKT27:TLO27 TAX27:TBS27 SRB27:SRW27 SHF27:SIA27 RXJ27:RYE27 RNN27:ROI27 RDR27:REM27 QTV27:QUQ27 QJZ27:QKU27 QAD27:QAY27 PQH27:PRC27 PGL27:PHG27 OWP27:OXK27 OMT27:ONO27 OCX27:ODS27 NTB27:NTW27 NJF27:NKA27 MZJ27:NAE27 MPN27:MQI27 MFR27:MGM27 LVV27:LWQ27 LLZ27:LMU27 LCD27:LCY27 KSH27:KTC27 KIL27:KJG27 JYP27:JZK27 JOT27:JPO27 JEX27:JFS27 IVB27:IVW27 ILF27:IMA27 IBJ27:ICE27 HRN27:HSI27 HHR27:HIM27 GXV27:GYQ27 GNZ27:GOU27 GED27:GEY27 FUH27:FVC27 FKL27:FLG27 FAP27:FBK27 EQT27:ERO27 EGX27:EHS27 DXB27:DXW27 DNF27:DOA27 DDJ27:DEE27 CTN27:CUI27 CJR27:CKM27 BZV27:CAQ27 BPZ27:BQU27 BGD27:BGY27 AWH27:AXC27 AML27:ANG27 ACP27:ADK27 ST27:TO27 L65559:AG65563 L131095:AG131099 L196631:AG196635 L262167:AG262171 L327703:AG327707 L393239:AG393243 L458775:AG458779 L524311:AG524315 L589847:AG589851 L655383:AG655387 L720919:AG720923 L786455:AG786459 L851991:AG851995 L917527:AG917531 L983063:AG98306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5:AD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AD131091:AD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AD196627:AD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AD262163:AD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AD327699:AD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AD393235:AD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AD458771:AD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AD524307:AD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AD589843:AD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AD655379:AD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AD720915:AD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AD786451:AD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AD851987:AD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AD917523:AD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AD983059:AD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5:AB65556 JN65555:JN65556 TJ65555:TJ65556 ADF65555:ADF65556 ANB65555:ANB65556 AWX65555:AWX65556 BGT65555:BGT65556 BQP65555:BQP65556 CAL65555:CAL65556 CKH65555:CKH65556 CUD65555:CUD65556 DDZ65555:DDZ65556 DNV65555:DNV65556 DXR65555:DXR65556 EHN65555:EHN65556 ERJ65555:ERJ65556 FBF65555:FBF65556 FLB65555:FLB65556 FUX65555:FUX65556 GET65555:GET65556 GOP65555:GOP65556 GYL65555:GYL65556 HIH65555:HIH65556 HSD65555:HSD65556 IBZ65555:IBZ65556 ILV65555:ILV65556 IVR65555:IVR65556 JFN65555:JFN65556 JPJ65555:JPJ65556 JZF65555:JZF65556 KJB65555:KJB65556 KSX65555:KSX65556 LCT65555:LCT65556 LMP65555:LMP65556 LWL65555:LWL65556 MGH65555:MGH65556 MQD65555:MQD65556 MZZ65555:MZZ65556 NJV65555:NJV65556 NTR65555:NTR65556 ODN65555:ODN65556 ONJ65555:ONJ65556 OXF65555:OXF65556 PHB65555:PHB65556 PQX65555:PQX65556 QAT65555:QAT65556 QKP65555:QKP65556 QUL65555:QUL65556 REH65555:REH65556 ROD65555:ROD65556 RXZ65555:RXZ65556 SHV65555:SHV65556 SRR65555:SRR65556 TBN65555:TBN65556 TLJ65555:TLJ65556 TVF65555:TVF65556 UFB65555:UFB65556 UOX65555:UOX65556 UYT65555:UYT65556 VIP65555:VIP65556 VSL65555:VSL65556 WCH65555:WCH65556 WMD65555:WMD65556 WVZ65555:WVZ65556 AB131091:AB131092 JN131091:JN131092 TJ131091:TJ131092 ADF131091:ADF131092 ANB131091:ANB131092 AWX131091:AWX131092 BGT131091:BGT131092 BQP131091:BQP131092 CAL131091:CAL131092 CKH131091:CKH131092 CUD131091:CUD131092 DDZ131091:DDZ131092 DNV131091:DNV131092 DXR131091:DXR131092 EHN131091:EHN131092 ERJ131091:ERJ131092 FBF131091:FBF131092 FLB131091:FLB131092 FUX131091:FUX131092 GET131091:GET131092 GOP131091:GOP131092 GYL131091:GYL131092 HIH131091:HIH131092 HSD131091:HSD131092 IBZ131091:IBZ131092 ILV131091:ILV131092 IVR131091:IVR131092 JFN131091:JFN131092 JPJ131091:JPJ131092 JZF131091:JZF131092 KJB131091:KJB131092 KSX131091:KSX131092 LCT131091:LCT131092 LMP131091:LMP131092 LWL131091:LWL131092 MGH131091:MGH131092 MQD131091:MQD131092 MZZ131091:MZZ131092 NJV131091:NJV131092 NTR131091:NTR131092 ODN131091:ODN131092 ONJ131091:ONJ131092 OXF131091:OXF131092 PHB131091:PHB131092 PQX131091:PQX131092 QAT131091:QAT131092 QKP131091:QKP131092 QUL131091:QUL131092 REH131091:REH131092 ROD131091:ROD131092 RXZ131091:RXZ131092 SHV131091:SHV131092 SRR131091:SRR131092 TBN131091:TBN131092 TLJ131091:TLJ131092 TVF131091:TVF131092 UFB131091:UFB131092 UOX131091:UOX131092 UYT131091:UYT131092 VIP131091:VIP131092 VSL131091:VSL131092 WCH131091:WCH131092 WMD131091:WMD131092 WVZ131091:WVZ131092 AB196627:AB196628 JN196627:JN196628 TJ196627:TJ196628 ADF196627:ADF196628 ANB196627:ANB196628 AWX196627:AWX196628 BGT196627:BGT196628 BQP196627:BQP196628 CAL196627:CAL196628 CKH196627:CKH196628 CUD196627:CUD196628 DDZ196627:DDZ196628 DNV196627:DNV196628 DXR196627:DXR196628 EHN196627:EHN196628 ERJ196627:ERJ196628 FBF196627:FBF196628 FLB196627:FLB196628 FUX196627:FUX196628 GET196627:GET196628 GOP196627:GOP196628 GYL196627:GYL196628 HIH196627:HIH196628 HSD196627:HSD196628 IBZ196627:IBZ196628 ILV196627:ILV196628 IVR196627:IVR196628 JFN196627:JFN196628 JPJ196627:JPJ196628 JZF196627:JZF196628 KJB196627:KJB196628 KSX196627:KSX196628 LCT196627:LCT196628 LMP196627:LMP196628 LWL196627:LWL196628 MGH196627:MGH196628 MQD196627:MQD196628 MZZ196627:MZZ196628 NJV196627:NJV196628 NTR196627:NTR196628 ODN196627:ODN196628 ONJ196627:ONJ196628 OXF196627:OXF196628 PHB196627:PHB196628 PQX196627:PQX196628 QAT196627:QAT196628 QKP196627:QKP196628 QUL196627:QUL196628 REH196627:REH196628 ROD196627:ROD196628 RXZ196627:RXZ196628 SHV196627:SHV196628 SRR196627:SRR196628 TBN196627:TBN196628 TLJ196627:TLJ196628 TVF196627:TVF196628 UFB196627:UFB196628 UOX196627:UOX196628 UYT196627:UYT196628 VIP196627:VIP196628 VSL196627:VSL196628 WCH196627:WCH196628 WMD196627:WMD196628 WVZ196627:WVZ196628 AB262163:AB262164 JN262163:JN262164 TJ262163:TJ262164 ADF262163:ADF262164 ANB262163:ANB262164 AWX262163:AWX262164 BGT262163:BGT262164 BQP262163:BQP262164 CAL262163:CAL262164 CKH262163:CKH262164 CUD262163:CUD262164 DDZ262163:DDZ262164 DNV262163:DNV262164 DXR262163:DXR262164 EHN262163:EHN262164 ERJ262163:ERJ262164 FBF262163:FBF262164 FLB262163:FLB262164 FUX262163:FUX262164 GET262163:GET262164 GOP262163:GOP262164 GYL262163:GYL262164 HIH262163:HIH262164 HSD262163:HSD262164 IBZ262163:IBZ262164 ILV262163:ILV262164 IVR262163:IVR262164 JFN262163:JFN262164 JPJ262163:JPJ262164 JZF262163:JZF262164 KJB262163:KJB262164 KSX262163:KSX262164 LCT262163:LCT262164 LMP262163:LMP262164 LWL262163:LWL262164 MGH262163:MGH262164 MQD262163:MQD262164 MZZ262163:MZZ262164 NJV262163:NJV262164 NTR262163:NTR262164 ODN262163:ODN262164 ONJ262163:ONJ262164 OXF262163:OXF262164 PHB262163:PHB262164 PQX262163:PQX262164 QAT262163:QAT262164 QKP262163:QKP262164 QUL262163:QUL262164 REH262163:REH262164 ROD262163:ROD262164 RXZ262163:RXZ262164 SHV262163:SHV262164 SRR262163:SRR262164 TBN262163:TBN262164 TLJ262163:TLJ262164 TVF262163:TVF262164 UFB262163:UFB262164 UOX262163:UOX262164 UYT262163:UYT262164 VIP262163:VIP262164 VSL262163:VSL262164 WCH262163:WCH262164 WMD262163:WMD262164 WVZ262163:WVZ262164 AB327699:AB327700 JN327699:JN327700 TJ327699:TJ327700 ADF327699:ADF327700 ANB327699:ANB327700 AWX327699:AWX327700 BGT327699:BGT327700 BQP327699:BQP327700 CAL327699:CAL327700 CKH327699:CKH327700 CUD327699:CUD327700 DDZ327699:DDZ327700 DNV327699:DNV327700 DXR327699:DXR327700 EHN327699:EHN327700 ERJ327699:ERJ327700 FBF327699:FBF327700 FLB327699:FLB327700 FUX327699:FUX327700 GET327699:GET327700 GOP327699:GOP327700 GYL327699:GYL327700 HIH327699:HIH327700 HSD327699:HSD327700 IBZ327699:IBZ327700 ILV327699:ILV327700 IVR327699:IVR327700 JFN327699:JFN327700 JPJ327699:JPJ327700 JZF327699:JZF327700 KJB327699:KJB327700 KSX327699:KSX327700 LCT327699:LCT327700 LMP327699:LMP327700 LWL327699:LWL327700 MGH327699:MGH327700 MQD327699:MQD327700 MZZ327699:MZZ327700 NJV327699:NJV327700 NTR327699:NTR327700 ODN327699:ODN327700 ONJ327699:ONJ327700 OXF327699:OXF327700 PHB327699:PHB327700 PQX327699:PQX327700 QAT327699:QAT327700 QKP327699:QKP327700 QUL327699:QUL327700 REH327699:REH327700 ROD327699:ROD327700 RXZ327699:RXZ327700 SHV327699:SHV327700 SRR327699:SRR327700 TBN327699:TBN327700 TLJ327699:TLJ327700 TVF327699:TVF327700 UFB327699:UFB327700 UOX327699:UOX327700 UYT327699:UYT327700 VIP327699:VIP327700 VSL327699:VSL327700 WCH327699:WCH327700 WMD327699:WMD327700 WVZ327699:WVZ327700 AB393235:AB393236 JN393235:JN393236 TJ393235:TJ393236 ADF393235:ADF393236 ANB393235:ANB393236 AWX393235:AWX393236 BGT393235:BGT393236 BQP393235:BQP393236 CAL393235:CAL393236 CKH393235:CKH393236 CUD393235:CUD393236 DDZ393235:DDZ393236 DNV393235:DNV393236 DXR393235:DXR393236 EHN393235:EHN393236 ERJ393235:ERJ393236 FBF393235:FBF393236 FLB393235:FLB393236 FUX393235:FUX393236 GET393235:GET393236 GOP393235:GOP393236 GYL393235:GYL393236 HIH393235:HIH393236 HSD393235:HSD393236 IBZ393235:IBZ393236 ILV393235:ILV393236 IVR393235:IVR393236 JFN393235:JFN393236 JPJ393235:JPJ393236 JZF393235:JZF393236 KJB393235:KJB393236 KSX393235:KSX393236 LCT393235:LCT393236 LMP393235:LMP393236 LWL393235:LWL393236 MGH393235:MGH393236 MQD393235:MQD393236 MZZ393235:MZZ393236 NJV393235:NJV393236 NTR393235:NTR393236 ODN393235:ODN393236 ONJ393235:ONJ393236 OXF393235:OXF393236 PHB393235:PHB393236 PQX393235:PQX393236 QAT393235:QAT393236 QKP393235:QKP393236 QUL393235:QUL393236 REH393235:REH393236 ROD393235:ROD393236 RXZ393235:RXZ393236 SHV393235:SHV393236 SRR393235:SRR393236 TBN393235:TBN393236 TLJ393235:TLJ393236 TVF393235:TVF393236 UFB393235:UFB393236 UOX393235:UOX393236 UYT393235:UYT393236 VIP393235:VIP393236 VSL393235:VSL393236 WCH393235:WCH393236 WMD393235:WMD393236 WVZ393235:WVZ393236 AB458771:AB458772 JN458771:JN458772 TJ458771:TJ458772 ADF458771:ADF458772 ANB458771:ANB458772 AWX458771:AWX458772 BGT458771:BGT458772 BQP458771:BQP458772 CAL458771:CAL458772 CKH458771:CKH458772 CUD458771:CUD458772 DDZ458771:DDZ458772 DNV458771:DNV458772 DXR458771:DXR458772 EHN458771:EHN458772 ERJ458771:ERJ458772 FBF458771:FBF458772 FLB458771:FLB458772 FUX458771:FUX458772 GET458771:GET458772 GOP458771:GOP458772 GYL458771:GYL458772 HIH458771:HIH458772 HSD458771:HSD458772 IBZ458771:IBZ458772 ILV458771:ILV458772 IVR458771:IVR458772 JFN458771:JFN458772 JPJ458771:JPJ458772 JZF458771:JZF458772 KJB458771:KJB458772 KSX458771:KSX458772 LCT458771:LCT458772 LMP458771:LMP458772 LWL458771:LWL458772 MGH458771:MGH458772 MQD458771:MQD458772 MZZ458771:MZZ458772 NJV458771:NJV458772 NTR458771:NTR458772 ODN458771:ODN458772 ONJ458771:ONJ458772 OXF458771:OXF458772 PHB458771:PHB458772 PQX458771:PQX458772 QAT458771:QAT458772 QKP458771:QKP458772 QUL458771:QUL458772 REH458771:REH458772 ROD458771:ROD458772 RXZ458771:RXZ458772 SHV458771:SHV458772 SRR458771:SRR458772 TBN458771:TBN458772 TLJ458771:TLJ458772 TVF458771:TVF458772 UFB458771:UFB458772 UOX458771:UOX458772 UYT458771:UYT458772 VIP458771:VIP458772 VSL458771:VSL458772 WCH458771:WCH458772 WMD458771:WMD458772 WVZ458771:WVZ458772 AB524307:AB524308 JN524307:JN524308 TJ524307:TJ524308 ADF524307:ADF524308 ANB524307:ANB524308 AWX524307:AWX524308 BGT524307:BGT524308 BQP524307:BQP524308 CAL524307:CAL524308 CKH524307:CKH524308 CUD524307:CUD524308 DDZ524307:DDZ524308 DNV524307:DNV524308 DXR524307:DXR524308 EHN524307:EHN524308 ERJ524307:ERJ524308 FBF524307:FBF524308 FLB524307:FLB524308 FUX524307:FUX524308 GET524307:GET524308 GOP524307:GOP524308 GYL524307:GYL524308 HIH524307:HIH524308 HSD524307:HSD524308 IBZ524307:IBZ524308 ILV524307:ILV524308 IVR524307:IVR524308 JFN524307:JFN524308 JPJ524307:JPJ524308 JZF524307:JZF524308 KJB524307:KJB524308 KSX524307:KSX524308 LCT524307:LCT524308 LMP524307:LMP524308 LWL524307:LWL524308 MGH524307:MGH524308 MQD524307:MQD524308 MZZ524307:MZZ524308 NJV524307:NJV524308 NTR524307:NTR524308 ODN524307:ODN524308 ONJ524307:ONJ524308 OXF524307:OXF524308 PHB524307:PHB524308 PQX524307:PQX524308 QAT524307:QAT524308 QKP524307:QKP524308 QUL524307:QUL524308 REH524307:REH524308 ROD524307:ROD524308 RXZ524307:RXZ524308 SHV524307:SHV524308 SRR524307:SRR524308 TBN524307:TBN524308 TLJ524307:TLJ524308 TVF524307:TVF524308 UFB524307:UFB524308 UOX524307:UOX524308 UYT524307:UYT524308 VIP524307:VIP524308 VSL524307:VSL524308 WCH524307:WCH524308 WMD524307:WMD524308 WVZ524307:WVZ524308 AB589843:AB589844 JN589843:JN589844 TJ589843:TJ589844 ADF589843:ADF589844 ANB589843:ANB589844 AWX589843:AWX589844 BGT589843:BGT589844 BQP589843:BQP589844 CAL589843:CAL589844 CKH589843:CKH589844 CUD589843:CUD589844 DDZ589843:DDZ589844 DNV589843:DNV589844 DXR589843:DXR589844 EHN589843:EHN589844 ERJ589843:ERJ589844 FBF589843:FBF589844 FLB589843:FLB589844 FUX589843:FUX589844 GET589843:GET589844 GOP589843:GOP589844 GYL589843:GYL589844 HIH589843:HIH589844 HSD589843:HSD589844 IBZ589843:IBZ589844 ILV589843:ILV589844 IVR589843:IVR589844 JFN589843:JFN589844 JPJ589843:JPJ589844 JZF589843:JZF589844 KJB589843:KJB589844 KSX589843:KSX589844 LCT589843:LCT589844 LMP589843:LMP589844 LWL589843:LWL589844 MGH589843:MGH589844 MQD589843:MQD589844 MZZ589843:MZZ589844 NJV589843:NJV589844 NTR589843:NTR589844 ODN589843:ODN589844 ONJ589843:ONJ589844 OXF589843:OXF589844 PHB589843:PHB589844 PQX589843:PQX589844 QAT589843:QAT589844 QKP589843:QKP589844 QUL589843:QUL589844 REH589843:REH589844 ROD589843:ROD589844 RXZ589843:RXZ589844 SHV589843:SHV589844 SRR589843:SRR589844 TBN589843:TBN589844 TLJ589843:TLJ589844 TVF589843:TVF589844 UFB589843:UFB589844 UOX589843:UOX589844 UYT589843:UYT589844 VIP589843:VIP589844 VSL589843:VSL589844 WCH589843:WCH589844 WMD589843:WMD589844 WVZ589843:WVZ589844 AB655379:AB655380 JN655379:JN655380 TJ655379:TJ655380 ADF655379:ADF655380 ANB655379:ANB655380 AWX655379:AWX655380 BGT655379:BGT655380 BQP655379:BQP655380 CAL655379:CAL655380 CKH655379:CKH655380 CUD655379:CUD655380 DDZ655379:DDZ655380 DNV655379:DNV655380 DXR655379:DXR655380 EHN655379:EHN655380 ERJ655379:ERJ655380 FBF655379:FBF655380 FLB655379:FLB655380 FUX655379:FUX655380 GET655379:GET655380 GOP655379:GOP655380 GYL655379:GYL655380 HIH655379:HIH655380 HSD655379:HSD655380 IBZ655379:IBZ655380 ILV655379:ILV655380 IVR655379:IVR655380 JFN655379:JFN655380 JPJ655379:JPJ655380 JZF655379:JZF655380 KJB655379:KJB655380 KSX655379:KSX655380 LCT655379:LCT655380 LMP655379:LMP655380 LWL655379:LWL655380 MGH655379:MGH655380 MQD655379:MQD655380 MZZ655379:MZZ655380 NJV655379:NJV655380 NTR655379:NTR655380 ODN655379:ODN655380 ONJ655379:ONJ655380 OXF655379:OXF655380 PHB655379:PHB655380 PQX655379:PQX655380 QAT655379:QAT655380 QKP655379:QKP655380 QUL655379:QUL655380 REH655379:REH655380 ROD655379:ROD655380 RXZ655379:RXZ655380 SHV655379:SHV655380 SRR655379:SRR655380 TBN655379:TBN655380 TLJ655379:TLJ655380 TVF655379:TVF655380 UFB655379:UFB655380 UOX655379:UOX655380 UYT655379:UYT655380 VIP655379:VIP655380 VSL655379:VSL655380 WCH655379:WCH655380 WMD655379:WMD655380 WVZ655379:WVZ655380 AB720915:AB720916 JN720915:JN720916 TJ720915:TJ720916 ADF720915:ADF720916 ANB720915:ANB720916 AWX720915:AWX720916 BGT720915:BGT720916 BQP720915:BQP720916 CAL720915:CAL720916 CKH720915:CKH720916 CUD720915:CUD720916 DDZ720915:DDZ720916 DNV720915:DNV720916 DXR720915:DXR720916 EHN720915:EHN720916 ERJ720915:ERJ720916 FBF720915:FBF720916 FLB720915:FLB720916 FUX720915:FUX720916 GET720915:GET720916 GOP720915:GOP720916 GYL720915:GYL720916 HIH720915:HIH720916 HSD720915:HSD720916 IBZ720915:IBZ720916 ILV720915:ILV720916 IVR720915:IVR720916 JFN720915:JFN720916 JPJ720915:JPJ720916 JZF720915:JZF720916 KJB720915:KJB720916 KSX720915:KSX720916 LCT720915:LCT720916 LMP720915:LMP720916 LWL720915:LWL720916 MGH720915:MGH720916 MQD720915:MQD720916 MZZ720915:MZZ720916 NJV720915:NJV720916 NTR720915:NTR720916 ODN720915:ODN720916 ONJ720915:ONJ720916 OXF720915:OXF720916 PHB720915:PHB720916 PQX720915:PQX720916 QAT720915:QAT720916 QKP720915:QKP720916 QUL720915:QUL720916 REH720915:REH720916 ROD720915:ROD720916 RXZ720915:RXZ720916 SHV720915:SHV720916 SRR720915:SRR720916 TBN720915:TBN720916 TLJ720915:TLJ720916 TVF720915:TVF720916 UFB720915:UFB720916 UOX720915:UOX720916 UYT720915:UYT720916 VIP720915:VIP720916 VSL720915:VSL720916 WCH720915:WCH720916 WMD720915:WMD720916 WVZ720915:WVZ720916 AB786451:AB786452 JN786451:JN786452 TJ786451:TJ786452 ADF786451:ADF786452 ANB786451:ANB786452 AWX786451:AWX786452 BGT786451:BGT786452 BQP786451:BQP786452 CAL786451:CAL786452 CKH786451:CKH786452 CUD786451:CUD786452 DDZ786451:DDZ786452 DNV786451:DNV786452 DXR786451:DXR786452 EHN786451:EHN786452 ERJ786451:ERJ786452 FBF786451:FBF786452 FLB786451:FLB786452 FUX786451:FUX786452 GET786451:GET786452 GOP786451:GOP786452 GYL786451:GYL786452 HIH786451:HIH786452 HSD786451:HSD786452 IBZ786451:IBZ786452 ILV786451:ILV786452 IVR786451:IVR786452 JFN786451:JFN786452 JPJ786451:JPJ786452 JZF786451:JZF786452 KJB786451:KJB786452 KSX786451:KSX786452 LCT786451:LCT786452 LMP786451:LMP786452 LWL786451:LWL786452 MGH786451:MGH786452 MQD786451:MQD786452 MZZ786451:MZZ786452 NJV786451:NJV786452 NTR786451:NTR786452 ODN786451:ODN786452 ONJ786451:ONJ786452 OXF786451:OXF786452 PHB786451:PHB786452 PQX786451:PQX786452 QAT786451:QAT786452 QKP786451:QKP786452 QUL786451:QUL786452 REH786451:REH786452 ROD786451:ROD786452 RXZ786451:RXZ786452 SHV786451:SHV786452 SRR786451:SRR786452 TBN786451:TBN786452 TLJ786451:TLJ786452 TVF786451:TVF786452 UFB786451:UFB786452 UOX786451:UOX786452 UYT786451:UYT786452 VIP786451:VIP786452 VSL786451:VSL786452 WCH786451:WCH786452 WMD786451:WMD786452 WVZ786451:WVZ786452 AB851987:AB851988 JN851987:JN851988 TJ851987:TJ851988 ADF851987:ADF851988 ANB851987:ANB851988 AWX851987:AWX851988 BGT851987:BGT851988 BQP851987:BQP851988 CAL851987:CAL851988 CKH851987:CKH851988 CUD851987:CUD851988 DDZ851987:DDZ851988 DNV851987:DNV851988 DXR851987:DXR851988 EHN851987:EHN851988 ERJ851987:ERJ851988 FBF851987:FBF851988 FLB851987:FLB851988 FUX851987:FUX851988 GET851987:GET851988 GOP851987:GOP851988 GYL851987:GYL851988 HIH851987:HIH851988 HSD851987:HSD851988 IBZ851987:IBZ851988 ILV851987:ILV851988 IVR851987:IVR851988 JFN851987:JFN851988 JPJ851987:JPJ851988 JZF851987:JZF851988 KJB851987:KJB851988 KSX851987:KSX851988 LCT851987:LCT851988 LMP851987:LMP851988 LWL851987:LWL851988 MGH851987:MGH851988 MQD851987:MQD851988 MZZ851987:MZZ851988 NJV851987:NJV851988 NTR851987:NTR851988 ODN851987:ODN851988 ONJ851987:ONJ851988 OXF851987:OXF851988 PHB851987:PHB851988 PQX851987:PQX851988 QAT851987:QAT851988 QKP851987:QKP851988 QUL851987:QUL851988 REH851987:REH851988 ROD851987:ROD851988 RXZ851987:RXZ851988 SHV851987:SHV851988 SRR851987:SRR851988 TBN851987:TBN851988 TLJ851987:TLJ851988 TVF851987:TVF851988 UFB851987:UFB851988 UOX851987:UOX851988 UYT851987:UYT851988 VIP851987:VIP851988 VSL851987:VSL851988 WCH851987:WCH851988 WMD851987:WMD851988 WVZ851987:WVZ851988 AB917523:AB917524 JN917523:JN917524 TJ917523:TJ917524 ADF917523:ADF917524 ANB917523:ANB917524 AWX917523:AWX917524 BGT917523:BGT917524 BQP917523:BQP917524 CAL917523:CAL917524 CKH917523:CKH917524 CUD917523:CUD917524 DDZ917523:DDZ917524 DNV917523:DNV917524 DXR917523:DXR917524 EHN917523:EHN917524 ERJ917523:ERJ917524 FBF917523:FBF917524 FLB917523:FLB917524 FUX917523:FUX917524 GET917523:GET917524 GOP917523:GOP917524 GYL917523:GYL917524 HIH917523:HIH917524 HSD917523:HSD917524 IBZ917523:IBZ917524 ILV917523:ILV917524 IVR917523:IVR917524 JFN917523:JFN917524 JPJ917523:JPJ917524 JZF917523:JZF917524 KJB917523:KJB917524 KSX917523:KSX917524 LCT917523:LCT917524 LMP917523:LMP917524 LWL917523:LWL917524 MGH917523:MGH917524 MQD917523:MQD917524 MZZ917523:MZZ917524 NJV917523:NJV917524 NTR917523:NTR917524 ODN917523:ODN917524 ONJ917523:ONJ917524 OXF917523:OXF917524 PHB917523:PHB917524 PQX917523:PQX917524 QAT917523:QAT917524 QKP917523:QKP917524 QUL917523:QUL917524 REH917523:REH917524 ROD917523:ROD917524 RXZ917523:RXZ917524 SHV917523:SHV917524 SRR917523:SRR917524 TBN917523:TBN917524 TLJ917523:TLJ917524 TVF917523:TVF917524 UFB917523:UFB917524 UOX917523:UOX917524 UYT917523:UYT917524 VIP917523:VIP917524 VSL917523:VSL917524 WCH917523:WCH917524 WMD917523:WMD917524 WVZ917523:WVZ917524 AB983059:AB983060 JN983059:JN983060 TJ983059:TJ983060 ADF983059:ADF983060 ANB983059:ANB983060 AWX983059:AWX983060 BGT983059:BGT983060 BQP983059:BQP983060 CAL983059:CAL983060 CKH983059:CKH983060 CUD983059:CUD983060 DDZ983059:DDZ983060 DNV983059:DNV983060 DXR983059:DXR983060 EHN983059:EHN983060 ERJ983059:ERJ983060 FBF983059:FBF983060 FLB983059:FLB983060 FUX983059:FUX983060 GET983059:GET983060 GOP983059:GOP983060 GYL983059:GYL983060 HIH983059:HIH983060 HSD983059:HSD983060 IBZ983059:IBZ983060 ILV983059:ILV983060 IVR983059:IVR983060 JFN983059:JFN983060 JPJ983059:JPJ983060 JZF983059:JZF983060 KJB983059:KJB983060 KSX983059:KSX983060 LCT983059:LCT983060 LMP983059:LMP983060 LWL983059:LWL983060 MGH983059:MGH983060 MQD983059:MQD983060 MZZ983059:MZZ983060 NJV983059:NJV983060 NTR983059:NTR983060 ODN983059:ODN983060 ONJ983059:ONJ983060 OXF983059:OXF983060 PHB983059:PHB983060 PQX983059:PQX983060 QAT983059:QAT983060 QKP983059:QKP983060 QUL983059:QUL983060 REH983059:REH983060 ROD983059:ROD983060 RXZ983059:RXZ983060 SHV983059:SHV983060 SRR983059:SRR983060 TBN983059:TBN983060 TLJ983059:TLJ983060 TVF983059:TVF983060 UFB983059:UFB983060 UOX983059:UOX983060 UYT983059:UYT983060 VIP983059:VIP983060 VSL983059:VSL983060 WCH983059:WCH983060 WMD983059:WMD983060 WVZ983059:WVZ98306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ormula1>900</formula1>
    </dataValidation>
    <dataValidation allowBlank="1" promptTitle="checkPeriodRange" sqref="WVY983060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AA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AA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AA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AA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AA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AA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AA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AA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AA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AA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AA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AA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AA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AA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5:AA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Z131091:AA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Z196627:AA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Z262163:AA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Z327699:AA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Z393235:AA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Z458771:AA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Z524307:AA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Z589843:AA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Z655379:AA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Z720915:AA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Z786451:AA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Z851987:AA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Z917523:AA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Z983059:AA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5:WWE983059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1:AG65555 JS65551:JS65555 TO65551:TO65555 ADK65551:ADK65555 ANG65551:ANG65555 AXC65551:AXC65555 BGY65551:BGY65555 BQU65551:BQU65555 CAQ65551:CAQ65555 CKM65551:CKM65555 CUI65551:CUI65555 DEE65551:DEE65555 DOA65551:DOA65555 DXW65551:DXW65555 EHS65551:EHS65555 ERO65551:ERO65555 FBK65551:FBK65555 FLG65551:FLG65555 FVC65551:FVC65555 GEY65551:GEY65555 GOU65551:GOU65555 GYQ65551:GYQ65555 HIM65551:HIM65555 HSI65551:HSI65555 ICE65551:ICE65555 IMA65551:IMA65555 IVW65551:IVW65555 JFS65551:JFS65555 JPO65551:JPO65555 JZK65551:JZK65555 KJG65551:KJG65555 KTC65551:KTC65555 LCY65551:LCY65555 LMU65551:LMU65555 LWQ65551:LWQ65555 MGM65551:MGM65555 MQI65551:MQI65555 NAE65551:NAE65555 NKA65551:NKA65555 NTW65551:NTW65555 ODS65551:ODS65555 ONO65551:ONO65555 OXK65551:OXK65555 PHG65551:PHG65555 PRC65551:PRC65555 QAY65551:QAY65555 QKU65551:QKU65555 QUQ65551:QUQ65555 REM65551:REM65555 ROI65551:ROI65555 RYE65551:RYE65555 SIA65551:SIA65555 SRW65551:SRW65555 TBS65551:TBS65555 TLO65551:TLO65555 TVK65551:TVK65555 UFG65551:UFG65555 UPC65551:UPC65555 UYY65551:UYY65555 VIU65551:VIU65555 VSQ65551:VSQ65555 WCM65551:WCM65555 WMI65551:WMI65555 WWE65551:WWE65555 AG131087:AG131091 JS131087:JS131091 TO131087:TO131091 ADK131087:ADK131091 ANG131087:ANG131091 AXC131087:AXC131091 BGY131087:BGY131091 BQU131087:BQU131091 CAQ131087:CAQ131091 CKM131087:CKM131091 CUI131087:CUI131091 DEE131087:DEE131091 DOA131087:DOA131091 DXW131087:DXW131091 EHS131087:EHS131091 ERO131087:ERO131091 FBK131087:FBK131091 FLG131087:FLG131091 FVC131087:FVC131091 GEY131087:GEY131091 GOU131087:GOU131091 GYQ131087:GYQ131091 HIM131087:HIM131091 HSI131087:HSI131091 ICE131087:ICE131091 IMA131087:IMA131091 IVW131087:IVW131091 JFS131087:JFS131091 JPO131087:JPO131091 JZK131087:JZK131091 KJG131087:KJG131091 KTC131087:KTC131091 LCY131087:LCY131091 LMU131087:LMU131091 LWQ131087:LWQ131091 MGM131087:MGM131091 MQI131087:MQI131091 NAE131087:NAE131091 NKA131087:NKA131091 NTW131087:NTW131091 ODS131087:ODS131091 ONO131087:ONO131091 OXK131087:OXK131091 PHG131087:PHG131091 PRC131087:PRC131091 QAY131087:QAY131091 QKU131087:QKU131091 QUQ131087:QUQ131091 REM131087:REM131091 ROI131087:ROI131091 RYE131087:RYE131091 SIA131087:SIA131091 SRW131087:SRW131091 TBS131087:TBS131091 TLO131087:TLO131091 TVK131087:TVK131091 UFG131087:UFG131091 UPC131087:UPC131091 UYY131087:UYY131091 VIU131087:VIU131091 VSQ131087:VSQ131091 WCM131087:WCM131091 WMI131087:WMI131091 WWE131087:WWE131091 AG196623:AG196627 JS196623:JS196627 TO196623:TO196627 ADK196623:ADK196627 ANG196623:ANG196627 AXC196623:AXC196627 BGY196623:BGY196627 BQU196623:BQU196627 CAQ196623:CAQ196627 CKM196623:CKM196627 CUI196623:CUI196627 DEE196623:DEE196627 DOA196623:DOA196627 DXW196623:DXW196627 EHS196623:EHS196627 ERO196623:ERO196627 FBK196623:FBK196627 FLG196623:FLG196627 FVC196623:FVC196627 GEY196623:GEY196627 GOU196623:GOU196627 GYQ196623:GYQ196627 HIM196623:HIM196627 HSI196623:HSI196627 ICE196623:ICE196627 IMA196623:IMA196627 IVW196623:IVW196627 JFS196623:JFS196627 JPO196623:JPO196627 JZK196623:JZK196627 KJG196623:KJG196627 KTC196623:KTC196627 LCY196623:LCY196627 LMU196623:LMU196627 LWQ196623:LWQ196627 MGM196623:MGM196627 MQI196623:MQI196627 NAE196623:NAE196627 NKA196623:NKA196627 NTW196623:NTW196627 ODS196623:ODS196627 ONO196623:ONO196627 OXK196623:OXK196627 PHG196623:PHG196627 PRC196623:PRC196627 QAY196623:QAY196627 QKU196623:QKU196627 QUQ196623:QUQ196627 REM196623:REM196627 ROI196623:ROI196627 RYE196623:RYE196627 SIA196623:SIA196627 SRW196623:SRW196627 TBS196623:TBS196627 TLO196623:TLO196627 TVK196623:TVK196627 UFG196623:UFG196627 UPC196623:UPC196627 UYY196623:UYY196627 VIU196623:VIU196627 VSQ196623:VSQ196627 WCM196623:WCM196627 WMI196623:WMI196627 WWE196623:WWE196627 AG262159:AG262163 JS262159:JS262163 TO262159:TO262163 ADK262159:ADK262163 ANG262159:ANG262163 AXC262159:AXC262163 BGY262159:BGY262163 BQU262159:BQU262163 CAQ262159:CAQ262163 CKM262159:CKM262163 CUI262159:CUI262163 DEE262159:DEE262163 DOA262159:DOA262163 DXW262159:DXW262163 EHS262159:EHS262163 ERO262159:ERO262163 FBK262159:FBK262163 FLG262159:FLG262163 FVC262159:FVC262163 GEY262159:GEY262163 GOU262159:GOU262163 GYQ262159:GYQ262163 HIM262159:HIM262163 HSI262159:HSI262163 ICE262159:ICE262163 IMA262159:IMA262163 IVW262159:IVW262163 JFS262159:JFS262163 JPO262159:JPO262163 JZK262159:JZK262163 KJG262159:KJG262163 KTC262159:KTC262163 LCY262159:LCY262163 LMU262159:LMU262163 LWQ262159:LWQ262163 MGM262159:MGM262163 MQI262159:MQI262163 NAE262159:NAE262163 NKA262159:NKA262163 NTW262159:NTW262163 ODS262159:ODS262163 ONO262159:ONO262163 OXK262159:OXK262163 PHG262159:PHG262163 PRC262159:PRC262163 QAY262159:QAY262163 QKU262159:QKU262163 QUQ262159:QUQ262163 REM262159:REM262163 ROI262159:ROI262163 RYE262159:RYE262163 SIA262159:SIA262163 SRW262159:SRW262163 TBS262159:TBS262163 TLO262159:TLO262163 TVK262159:TVK262163 UFG262159:UFG262163 UPC262159:UPC262163 UYY262159:UYY262163 VIU262159:VIU262163 VSQ262159:VSQ262163 WCM262159:WCM262163 WMI262159:WMI262163 WWE262159:WWE262163 AG327695:AG327699 JS327695:JS327699 TO327695:TO327699 ADK327695:ADK327699 ANG327695:ANG327699 AXC327695:AXC327699 BGY327695:BGY327699 BQU327695:BQU327699 CAQ327695:CAQ327699 CKM327695:CKM327699 CUI327695:CUI327699 DEE327695:DEE327699 DOA327695:DOA327699 DXW327695:DXW327699 EHS327695:EHS327699 ERO327695:ERO327699 FBK327695:FBK327699 FLG327695:FLG327699 FVC327695:FVC327699 GEY327695:GEY327699 GOU327695:GOU327699 GYQ327695:GYQ327699 HIM327695:HIM327699 HSI327695:HSI327699 ICE327695:ICE327699 IMA327695:IMA327699 IVW327695:IVW327699 JFS327695:JFS327699 JPO327695:JPO327699 JZK327695:JZK327699 KJG327695:KJG327699 KTC327695:KTC327699 LCY327695:LCY327699 LMU327695:LMU327699 LWQ327695:LWQ327699 MGM327695:MGM327699 MQI327695:MQI327699 NAE327695:NAE327699 NKA327695:NKA327699 NTW327695:NTW327699 ODS327695:ODS327699 ONO327695:ONO327699 OXK327695:OXK327699 PHG327695:PHG327699 PRC327695:PRC327699 QAY327695:QAY327699 QKU327695:QKU327699 QUQ327695:QUQ327699 REM327695:REM327699 ROI327695:ROI327699 RYE327695:RYE327699 SIA327695:SIA327699 SRW327695:SRW327699 TBS327695:TBS327699 TLO327695:TLO327699 TVK327695:TVK327699 UFG327695:UFG327699 UPC327695:UPC327699 UYY327695:UYY327699 VIU327695:VIU327699 VSQ327695:VSQ327699 WCM327695:WCM327699 WMI327695:WMI327699 WWE327695:WWE327699 AG393231:AG393235 JS393231:JS393235 TO393231:TO393235 ADK393231:ADK393235 ANG393231:ANG393235 AXC393231:AXC393235 BGY393231:BGY393235 BQU393231:BQU393235 CAQ393231:CAQ393235 CKM393231:CKM393235 CUI393231:CUI393235 DEE393231:DEE393235 DOA393231:DOA393235 DXW393231:DXW393235 EHS393231:EHS393235 ERO393231:ERO393235 FBK393231:FBK393235 FLG393231:FLG393235 FVC393231:FVC393235 GEY393231:GEY393235 GOU393231:GOU393235 GYQ393231:GYQ393235 HIM393231:HIM393235 HSI393231:HSI393235 ICE393231:ICE393235 IMA393231:IMA393235 IVW393231:IVW393235 JFS393231:JFS393235 JPO393231:JPO393235 JZK393231:JZK393235 KJG393231:KJG393235 KTC393231:KTC393235 LCY393231:LCY393235 LMU393231:LMU393235 LWQ393231:LWQ393235 MGM393231:MGM393235 MQI393231:MQI393235 NAE393231:NAE393235 NKA393231:NKA393235 NTW393231:NTW393235 ODS393231:ODS393235 ONO393231:ONO393235 OXK393231:OXK393235 PHG393231:PHG393235 PRC393231:PRC393235 QAY393231:QAY393235 QKU393231:QKU393235 QUQ393231:QUQ393235 REM393231:REM393235 ROI393231:ROI393235 RYE393231:RYE393235 SIA393231:SIA393235 SRW393231:SRW393235 TBS393231:TBS393235 TLO393231:TLO393235 TVK393231:TVK393235 UFG393231:UFG393235 UPC393231:UPC393235 UYY393231:UYY393235 VIU393231:VIU393235 VSQ393231:VSQ393235 WCM393231:WCM393235 WMI393231:WMI393235 WWE393231:WWE393235 AG458767:AG458771 JS458767:JS458771 TO458767:TO458771 ADK458767:ADK458771 ANG458767:ANG458771 AXC458767:AXC458771 BGY458767:BGY458771 BQU458767:BQU458771 CAQ458767:CAQ458771 CKM458767:CKM458771 CUI458767:CUI458771 DEE458767:DEE458771 DOA458767:DOA458771 DXW458767:DXW458771 EHS458767:EHS458771 ERO458767:ERO458771 FBK458767:FBK458771 FLG458767:FLG458771 FVC458767:FVC458771 GEY458767:GEY458771 GOU458767:GOU458771 GYQ458767:GYQ458771 HIM458767:HIM458771 HSI458767:HSI458771 ICE458767:ICE458771 IMA458767:IMA458771 IVW458767:IVW458771 JFS458767:JFS458771 JPO458767:JPO458771 JZK458767:JZK458771 KJG458767:KJG458771 KTC458767:KTC458771 LCY458767:LCY458771 LMU458767:LMU458771 LWQ458767:LWQ458771 MGM458767:MGM458771 MQI458767:MQI458771 NAE458767:NAE458771 NKA458767:NKA458771 NTW458767:NTW458771 ODS458767:ODS458771 ONO458767:ONO458771 OXK458767:OXK458771 PHG458767:PHG458771 PRC458767:PRC458771 QAY458767:QAY458771 QKU458767:QKU458771 QUQ458767:QUQ458771 REM458767:REM458771 ROI458767:ROI458771 RYE458767:RYE458771 SIA458767:SIA458771 SRW458767:SRW458771 TBS458767:TBS458771 TLO458767:TLO458771 TVK458767:TVK458771 UFG458767:UFG458771 UPC458767:UPC458771 UYY458767:UYY458771 VIU458767:VIU458771 VSQ458767:VSQ458771 WCM458767:WCM458771 WMI458767:WMI458771 WWE458767:WWE458771 AG524303:AG524307 JS524303:JS524307 TO524303:TO524307 ADK524303:ADK524307 ANG524303:ANG524307 AXC524303:AXC524307 BGY524303:BGY524307 BQU524303:BQU524307 CAQ524303:CAQ524307 CKM524303:CKM524307 CUI524303:CUI524307 DEE524303:DEE524307 DOA524303:DOA524307 DXW524303:DXW524307 EHS524303:EHS524307 ERO524303:ERO524307 FBK524303:FBK524307 FLG524303:FLG524307 FVC524303:FVC524307 GEY524303:GEY524307 GOU524303:GOU524307 GYQ524303:GYQ524307 HIM524303:HIM524307 HSI524303:HSI524307 ICE524303:ICE524307 IMA524303:IMA524307 IVW524303:IVW524307 JFS524303:JFS524307 JPO524303:JPO524307 JZK524303:JZK524307 KJG524303:KJG524307 KTC524303:KTC524307 LCY524303:LCY524307 LMU524303:LMU524307 LWQ524303:LWQ524307 MGM524303:MGM524307 MQI524303:MQI524307 NAE524303:NAE524307 NKA524303:NKA524307 NTW524303:NTW524307 ODS524303:ODS524307 ONO524303:ONO524307 OXK524303:OXK524307 PHG524303:PHG524307 PRC524303:PRC524307 QAY524303:QAY524307 QKU524303:QKU524307 QUQ524303:QUQ524307 REM524303:REM524307 ROI524303:ROI524307 RYE524303:RYE524307 SIA524303:SIA524307 SRW524303:SRW524307 TBS524303:TBS524307 TLO524303:TLO524307 TVK524303:TVK524307 UFG524303:UFG524307 UPC524303:UPC524307 UYY524303:UYY524307 VIU524303:VIU524307 VSQ524303:VSQ524307 WCM524303:WCM524307 WMI524303:WMI524307 WWE524303:WWE524307 AG589839:AG589843 JS589839:JS589843 TO589839:TO589843 ADK589839:ADK589843 ANG589839:ANG589843 AXC589839:AXC589843 BGY589839:BGY589843 BQU589839:BQU589843 CAQ589839:CAQ589843 CKM589839:CKM589843 CUI589839:CUI589843 DEE589839:DEE589843 DOA589839:DOA589843 DXW589839:DXW589843 EHS589839:EHS589843 ERO589839:ERO589843 FBK589839:FBK589843 FLG589839:FLG589843 FVC589839:FVC589843 GEY589839:GEY589843 GOU589839:GOU589843 GYQ589839:GYQ589843 HIM589839:HIM589843 HSI589839:HSI589843 ICE589839:ICE589843 IMA589839:IMA589843 IVW589839:IVW589843 JFS589839:JFS589843 JPO589839:JPO589843 JZK589839:JZK589843 KJG589839:KJG589843 KTC589839:KTC589843 LCY589839:LCY589843 LMU589839:LMU589843 LWQ589839:LWQ589843 MGM589839:MGM589843 MQI589839:MQI589843 NAE589839:NAE589843 NKA589839:NKA589843 NTW589839:NTW589843 ODS589839:ODS589843 ONO589839:ONO589843 OXK589839:OXK589843 PHG589839:PHG589843 PRC589839:PRC589843 QAY589839:QAY589843 QKU589839:QKU589843 QUQ589839:QUQ589843 REM589839:REM589843 ROI589839:ROI589843 RYE589839:RYE589843 SIA589839:SIA589843 SRW589839:SRW589843 TBS589839:TBS589843 TLO589839:TLO589843 TVK589839:TVK589843 UFG589839:UFG589843 UPC589839:UPC589843 UYY589839:UYY589843 VIU589839:VIU589843 VSQ589839:VSQ589843 WCM589839:WCM589843 WMI589839:WMI589843 WWE589839:WWE589843 AG655375:AG655379 JS655375:JS655379 TO655375:TO655379 ADK655375:ADK655379 ANG655375:ANG655379 AXC655375:AXC655379 BGY655375:BGY655379 BQU655375:BQU655379 CAQ655375:CAQ655379 CKM655375:CKM655379 CUI655375:CUI655379 DEE655375:DEE655379 DOA655375:DOA655379 DXW655375:DXW655379 EHS655375:EHS655379 ERO655375:ERO655379 FBK655375:FBK655379 FLG655375:FLG655379 FVC655375:FVC655379 GEY655375:GEY655379 GOU655375:GOU655379 GYQ655375:GYQ655379 HIM655375:HIM655379 HSI655375:HSI655379 ICE655375:ICE655379 IMA655375:IMA655379 IVW655375:IVW655379 JFS655375:JFS655379 JPO655375:JPO655379 JZK655375:JZK655379 KJG655375:KJG655379 KTC655375:KTC655379 LCY655375:LCY655379 LMU655375:LMU655379 LWQ655375:LWQ655379 MGM655375:MGM655379 MQI655375:MQI655379 NAE655375:NAE655379 NKA655375:NKA655379 NTW655375:NTW655379 ODS655375:ODS655379 ONO655375:ONO655379 OXK655375:OXK655379 PHG655375:PHG655379 PRC655375:PRC655379 QAY655375:QAY655379 QKU655375:QKU655379 QUQ655375:QUQ655379 REM655375:REM655379 ROI655375:ROI655379 RYE655375:RYE655379 SIA655375:SIA655379 SRW655375:SRW655379 TBS655375:TBS655379 TLO655375:TLO655379 TVK655375:TVK655379 UFG655375:UFG655379 UPC655375:UPC655379 UYY655375:UYY655379 VIU655375:VIU655379 VSQ655375:VSQ655379 WCM655375:WCM655379 WMI655375:WMI655379 WWE655375:WWE655379 AG720911:AG720915 JS720911:JS720915 TO720911:TO720915 ADK720911:ADK720915 ANG720911:ANG720915 AXC720911:AXC720915 BGY720911:BGY720915 BQU720911:BQU720915 CAQ720911:CAQ720915 CKM720911:CKM720915 CUI720911:CUI720915 DEE720911:DEE720915 DOA720911:DOA720915 DXW720911:DXW720915 EHS720911:EHS720915 ERO720911:ERO720915 FBK720911:FBK720915 FLG720911:FLG720915 FVC720911:FVC720915 GEY720911:GEY720915 GOU720911:GOU720915 GYQ720911:GYQ720915 HIM720911:HIM720915 HSI720911:HSI720915 ICE720911:ICE720915 IMA720911:IMA720915 IVW720911:IVW720915 JFS720911:JFS720915 JPO720911:JPO720915 JZK720911:JZK720915 KJG720911:KJG720915 KTC720911:KTC720915 LCY720911:LCY720915 LMU720911:LMU720915 LWQ720911:LWQ720915 MGM720911:MGM720915 MQI720911:MQI720915 NAE720911:NAE720915 NKA720911:NKA720915 NTW720911:NTW720915 ODS720911:ODS720915 ONO720911:ONO720915 OXK720911:OXK720915 PHG720911:PHG720915 PRC720911:PRC720915 QAY720911:QAY720915 QKU720911:QKU720915 QUQ720911:QUQ720915 REM720911:REM720915 ROI720911:ROI720915 RYE720911:RYE720915 SIA720911:SIA720915 SRW720911:SRW720915 TBS720911:TBS720915 TLO720911:TLO720915 TVK720911:TVK720915 UFG720911:UFG720915 UPC720911:UPC720915 UYY720911:UYY720915 VIU720911:VIU720915 VSQ720911:VSQ720915 WCM720911:WCM720915 WMI720911:WMI720915 WWE720911:WWE720915 AG786447:AG786451 JS786447:JS786451 TO786447:TO786451 ADK786447:ADK786451 ANG786447:ANG786451 AXC786447:AXC786451 BGY786447:BGY786451 BQU786447:BQU786451 CAQ786447:CAQ786451 CKM786447:CKM786451 CUI786447:CUI786451 DEE786447:DEE786451 DOA786447:DOA786451 DXW786447:DXW786451 EHS786447:EHS786451 ERO786447:ERO786451 FBK786447:FBK786451 FLG786447:FLG786451 FVC786447:FVC786451 GEY786447:GEY786451 GOU786447:GOU786451 GYQ786447:GYQ786451 HIM786447:HIM786451 HSI786447:HSI786451 ICE786447:ICE786451 IMA786447:IMA786451 IVW786447:IVW786451 JFS786447:JFS786451 JPO786447:JPO786451 JZK786447:JZK786451 KJG786447:KJG786451 KTC786447:KTC786451 LCY786447:LCY786451 LMU786447:LMU786451 LWQ786447:LWQ786451 MGM786447:MGM786451 MQI786447:MQI786451 NAE786447:NAE786451 NKA786447:NKA786451 NTW786447:NTW786451 ODS786447:ODS786451 ONO786447:ONO786451 OXK786447:OXK786451 PHG786447:PHG786451 PRC786447:PRC786451 QAY786447:QAY786451 QKU786447:QKU786451 QUQ786447:QUQ786451 REM786447:REM786451 ROI786447:ROI786451 RYE786447:RYE786451 SIA786447:SIA786451 SRW786447:SRW786451 TBS786447:TBS786451 TLO786447:TLO786451 TVK786447:TVK786451 UFG786447:UFG786451 UPC786447:UPC786451 UYY786447:UYY786451 VIU786447:VIU786451 VSQ786447:VSQ786451 WCM786447:WCM786451 WMI786447:WMI786451 WWE786447:WWE786451 AG851983:AG851987 JS851983:JS851987 TO851983:TO851987 ADK851983:ADK851987 ANG851983:ANG851987 AXC851983:AXC851987 BGY851983:BGY851987 BQU851983:BQU851987 CAQ851983:CAQ851987 CKM851983:CKM851987 CUI851983:CUI851987 DEE851983:DEE851987 DOA851983:DOA851987 DXW851983:DXW851987 EHS851983:EHS851987 ERO851983:ERO851987 FBK851983:FBK851987 FLG851983:FLG851987 FVC851983:FVC851987 GEY851983:GEY851987 GOU851983:GOU851987 GYQ851983:GYQ851987 HIM851983:HIM851987 HSI851983:HSI851987 ICE851983:ICE851987 IMA851983:IMA851987 IVW851983:IVW851987 JFS851983:JFS851987 JPO851983:JPO851987 JZK851983:JZK851987 KJG851983:KJG851987 KTC851983:KTC851987 LCY851983:LCY851987 LMU851983:LMU851987 LWQ851983:LWQ851987 MGM851983:MGM851987 MQI851983:MQI851987 NAE851983:NAE851987 NKA851983:NKA851987 NTW851983:NTW851987 ODS851983:ODS851987 ONO851983:ONO851987 OXK851983:OXK851987 PHG851983:PHG851987 PRC851983:PRC851987 QAY851983:QAY851987 QKU851983:QKU851987 QUQ851983:QUQ851987 REM851983:REM851987 ROI851983:ROI851987 RYE851983:RYE851987 SIA851983:SIA851987 SRW851983:SRW851987 TBS851983:TBS851987 TLO851983:TLO851987 TVK851983:TVK851987 UFG851983:UFG851987 UPC851983:UPC851987 UYY851983:UYY851987 VIU851983:VIU851987 VSQ851983:VSQ851987 WCM851983:WCM851987 WMI851983:WMI851987 WWE851983:WWE851987 AG917519:AG917523 JS917519:JS917523 TO917519:TO917523 ADK917519:ADK917523 ANG917519:ANG917523 AXC917519:AXC917523 BGY917519:BGY917523 BQU917519:BQU917523 CAQ917519:CAQ917523 CKM917519:CKM917523 CUI917519:CUI917523 DEE917519:DEE917523 DOA917519:DOA917523 DXW917519:DXW917523 EHS917519:EHS917523 ERO917519:ERO917523 FBK917519:FBK917523 FLG917519:FLG917523 FVC917519:FVC917523 GEY917519:GEY917523 GOU917519:GOU917523 GYQ917519:GYQ917523 HIM917519:HIM917523 HSI917519:HSI917523 ICE917519:ICE917523 IMA917519:IMA917523 IVW917519:IVW917523 JFS917519:JFS917523 JPO917519:JPO917523 JZK917519:JZK917523 KJG917519:KJG917523 KTC917519:KTC917523 LCY917519:LCY917523 LMU917519:LMU917523 LWQ917519:LWQ917523 MGM917519:MGM917523 MQI917519:MQI917523 NAE917519:NAE917523 NKA917519:NKA917523 NTW917519:NTW917523 ODS917519:ODS917523 ONO917519:ONO917523 OXK917519:OXK917523 PHG917519:PHG917523 PRC917519:PRC917523 QAY917519:QAY917523 QKU917519:QKU917523 QUQ917519:QUQ917523 REM917519:REM917523 ROI917519:ROI917523 RYE917519:RYE917523 SIA917519:SIA917523 SRW917519:SRW917523 TBS917519:TBS917523 TLO917519:TLO917523 TVK917519:TVK917523 UFG917519:UFG917523 UPC917519:UPC917523 UYY917519:UYY917523 VIU917519:VIU917523 VSQ917519:VSQ917523 WCM917519:WCM917523 WMI917519:WMI917523 WWE917519:WWE917523 AG983055:AG983059 JS983055:JS983059 TO983055:TO983059 ADK983055:ADK983059 ANG983055:ANG983059 AXC983055:AXC983059 BGY983055:BGY983059 BQU983055:BQU983059 CAQ983055:CAQ983059 CKM983055:CKM983059 CUI983055:CUI983059 DEE983055:DEE983059 DOA983055:DOA983059 DXW983055:DXW983059 EHS983055:EHS983059 ERO983055:ERO983059 FBK983055:FBK983059 FLG983055:FLG983059 FVC983055:FVC983059 GEY983055:GEY983059 GOU983055:GOU983059 GYQ983055:GYQ983059 HIM983055:HIM983059 HSI983055:HSI983059 ICE983055:ICE983059 IMA983055:IMA983059 IVW983055:IVW983059 JFS983055:JFS983059 JPO983055:JPO983059 JZK983055:JZK983059 KJG983055:KJG983059 KTC983055:KTC983059 LCY983055:LCY983059 LMU983055:LMU983059 LWQ983055:LWQ983059 MGM983055:MGM983059 MQI983055:MQI983059 NAE983055:NAE983059 NKA983055:NKA983059 NTW983055:NTW983059 ODS983055:ODS983059 ONO983055:ONO983059 OXK983055:OXK983059 PHG983055:PHG983059 PRC983055:PRC983059 QAY983055:QAY983059 QKU983055:QKU983059 QUQ983055:QUQ983059 REM983055:REM983059 ROI983055:ROI983059 RYE983055:RYE983059 SIA983055:SIA983059 SRW983055:SRW983059 TBS983055:TBS983059 TLO983055:TLO983059 TVK983055:TVK983059 UFG983055:UFG983059 UPC983055:UPC983059 UYY983055:UYY983059 VIU983055:VIU983059 VSQ983055:VSQ983059 WCM983055:WCM983059 WMI983055:WMI983059">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V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V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R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R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R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R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R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R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R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R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R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R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R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R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R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R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N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N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N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N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N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N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N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N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N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N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N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N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N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N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5:AC65556 JO65555:JO65556 TK65555:TK65556 ADG65555:ADG65556 ANC65555:ANC65556 AWY65555:AWY65556 BGU65555:BGU65556 BQQ65555:BQQ65556 CAM65555:CAM65556 CKI65555:CKI65556 CUE65555:CUE65556 DEA65555:DEA65556 DNW65555:DNW65556 DXS65555:DXS65556 EHO65555:EHO65556 ERK65555:ERK65556 FBG65555:FBG65556 FLC65555:FLC65556 FUY65555:FUY65556 GEU65555:GEU65556 GOQ65555:GOQ65556 GYM65555:GYM65556 HII65555:HII65556 HSE65555:HSE65556 ICA65555:ICA65556 ILW65555:ILW65556 IVS65555:IVS65556 JFO65555:JFO65556 JPK65555:JPK65556 JZG65555:JZG65556 KJC65555:KJC65556 KSY65555:KSY65556 LCU65555:LCU65556 LMQ65555:LMQ65556 LWM65555:LWM65556 MGI65555:MGI65556 MQE65555:MQE65556 NAA65555:NAA65556 NJW65555:NJW65556 NTS65555:NTS65556 ODO65555:ODO65556 ONK65555:ONK65556 OXG65555:OXG65556 PHC65555:PHC65556 PQY65555:PQY65556 QAU65555:QAU65556 QKQ65555:QKQ65556 QUM65555:QUM65556 REI65555:REI65556 ROE65555:ROE65556 RYA65555:RYA65556 SHW65555:SHW65556 SRS65555:SRS65556 TBO65555:TBO65556 TLK65555:TLK65556 TVG65555:TVG65556 UFC65555:UFC65556 UOY65555:UOY65556 UYU65555:UYU65556 VIQ65555:VIQ65556 VSM65555:VSM65556 WCI65555:WCI65556 WME65555:WME65556 WWA65555:WWA65556 AC131091:AC131092 JO131091:JO131092 TK131091:TK131092 ADG131091:ADG131092 ANC131091:ANC131092 AWY131091:AWY131092 BGU131091:BGU131092 BQQ131091:BQQ131092 CAM131091:CAM131092 CKI131091:CKI131092 CUE131091:CUE131092 DEA131091:DEA131092 DNW131091:DNW131092 DXS131091:DXS131092 EHO131091:EHO131092 ERK131091:ERK131092 FBG131091:FBG131092 FLC131091:FLC131092 FUY131091:FUY131092 GEU131091:GEU131092 GOQ131091:GOQ131092 GYM131091:GYM131092 HII131091:HII131092 HSE131091:HSE131092 ICA131091:ICA131092 ILW131091:ILW131092 IVS131091:IVS131092 JFO131091:JFO131092 JPK131091:JPK131092 JZG131091:JZG131092 KJC131091:KJC131092 KSY131091:KSY131092 LCU131091:LCU131092 LMQ131091:LMQ131092 LWM131091:LWM131092 MGI131091:MGI131092 MQE131091:MQE131092 NAA131091:NAA131092 NJW131091:NJW131092 NTS131091:NTS131092 ODO131091:ODO131092 ONK131091:ONK131092 OXG131091:OXG131092 PHC131091:PHC131092 PQY131091:PQY131092 QAU131091:QAU131092 QKQ131091:QKQ131092 QUM131091:QUM131092 REI131091:REI131092 ROE131091:ROE131092 RYA131091:RYA131092 SHW131091:SHW131092 SRS131091:SRS131092 TBO131091:TBO131092 TLK131091:TLK131092 TVG131091:TVG131092 UFC131091:UFC131092 UOY131091:UOY131092 UYU131091:UYU131092 VIQ131091:VIQ131092 VSM131091:VSM131092 WCI131091:WCI131092 WME131091:WME131092 WWA131091:WWA131092 AC196627:AC196628 JO196627:JO196628 TK196627:TK196628 ADG196627:ADG196628 ANC196627:ANC196628 AWY196627:AWY196628 BGU196627:BGU196628 BQQ196627:BQQ196628 CAM196627:CAM196628 CKI196627:CKI196628 CUE196627:CUE196628 DEA196627:DEA196628 DNW196627:DNW196628 DXS196627:DXS196628 EHO196627:EHO196628 ERK196627:ERK196628 FBG196627:FBG196628 FLC196627:FLC196628 FUY196627:FUY196628 GEU196627:GEU196628 GOQ196627:GOQ196628 GYM196627:GYM196628 HII196627:HII196628 HSE196627:HSE196628 ICA196627:ICA196628 ILW196627:ILW196628 IVS196627:IVS196628 JFO196627:JFO196628 JPK196627:JPK196628 JZG196627:JZG196628 KJC196627:KJC196628 KSY196627:KSY196628 LCU196627:LCU196628 LMQ196627:LMQ196628 LWM196627:LWM196628 MGI196627:MGI196628 MQE196627:MQE196628 NAA196627:NAA196628 NJW196627:NJW196628 NTS196627:NTS196628 ODO196627:ODO196628 ONK196627:ONK196628 OXG196627:OXG196628 PHC196627:PHC196628 PQY196627:PQY196628 QAU196627:QAU196628 QKQ196627:QKQ196628 QUM196627:QUM196628 REI196627:REI196628 ROE196627:ROE196628 RYA196627:RYA196628 SHW196627:SHW196628 SRS196627:SRS196628 TBO196627:TBO196628 TLK196627:TLK196628 TVG196627:TVG196628 UFC196627:UFC196628 UOY196627:UOY196628 UYU196627:UYU196628 VIQ196627:VIQ196628 VSM196627:VSM196628 WCI196627:WCI196628 WME196627:WME196628 WWA196627:WWA196628 AC262163:AC262164 JO262163:JO262164 TK262163:TK262164 ADG262163:ADG262164 ANC262163:ANC262164 AWY262163:AWY262164 BGU262163:BGU262164 BQQ262163:BQQ262164 CAM262163:CAM262164 CKI262163:CKI262164 CUE262163:CUE262164 DEA262163:DEA262164 DNW262163:DNW262164 DXS262163:DXS262164 EHO262163:EHO262164 ERK262163:ERK262164 FBG262163:FBG262164 FLC262163:FLC262164 FUY262163:FUY262164 GEU262163:GEU262164 GOQ262163:GOQ262164 GYM262163:GYM262164 HII262163:HII262164 HSE262163:HSE262164 ICA262163:ICA262164 ILW262163:ILW262164 IVS262163:IVS262164 JFO262163:JFO262164 JPK262163:JPK262164 JZG262163:JZG262164 KJC262163:KJC262164 KSY262163:KSY262164 LCU262163:LCU262164 LMQ262163:LMQ262164 LWM262163:LWM262164 MGI262163:MGI262164 MQE262163:MQE262164 NAA262163:NAA262164 NJW262163:NJW262164 NTS262163:NTS262164 ODO262163:ODO262164 ONK262163:ONK262164 OXG262163:OXG262164 PHC262163:PHC262164 PQY262163:PQY262164 QAU262163:QAU262164 QKQ262163:QKQ262164 QUM262163:QUM262164 REI262163:REI262164 ROE262163:ROE262164 RYA262163:RYA262164 SHW262163:SHW262164 SRS262163:SRS262164 TBO262163:TBO262164 TLK262163:TLK262164 TVG262163:TVG262164 UFC262163:UFC262164 UOY262163:UOY262164 UYU262163:UYU262164 VIQ262163:VIQ262164 VSM262163:VSM262164 WCI262163:WCI262164 WME262163:WME262164 WWA262163:WWA262164 AC327699:AC327700 JO327699:JO327700 TK327699:TK327700 ADG327699:ADG327700 ANC327699:ANC327700 AWY327699:AWY327700 BGU327699:BGU327700 BQQ327699:BQQ327700 CAM327699:CAM327700 CKI327699:CKI327700 CUE327699:CUE327700 DEA327699:DEA327700 DNW327699:DNW327700 DXS327699:DXS327700 EHO327699:EHO327700 ERK327699:ERK327700 FBG327699:FBG327700 FLC327699:FLC327700 FUY327699:FUY327700 GEU327699:GEU327700 GOQ327699:GOQ327700 GYM327699:GYM327700 HII327699:HII327700 HSE327699:HSE327700 ICA327699:ICA327700 ILW327699:ILW327700 IVS327699:IVS327700 JFO327699:JFO327700 JPK327699:JPK327700 JZG327699:JZG327700 KJC327699:KJC327700 KSY327699:KSY327700 LCU327699:LCU327700 LMQ327699:LMQ327700 LWM327699:LWM327700 MGI327699:MGI327700 MQE327699:MQE327700 NAA327699:NAA327700 NJW327699:NJW327700 NTS327699:NTS327700 ODO327699:ODO327700 ONK327699:ONK327700 OXG327699:OXG327700 PHC327699:PHC327700 PQY327699:PQY327700 QAU327699:QAU327700 QKQ327699:QKQ327700 QUM327699:QUM327700 REI327699:REI327700 ROE327699:ROE327700 RYA327699:RYA327700 SHW327699:SHW327700 SRS327699:SRS327700 TBO327699:TBO327700 TLK327699:TLK327700 TVG327699:TVG327700 UFC327699:UFC327700 UOY327699:UOY327700 UYU327699:UYU327700 VIQ327699:VIQ327700 VSM327699:VSM327700 WCI327699:WCI327700 WME327699:WME327700 WWA327699:WWA327700 AC393235:AC393236 JO393235:JO393236 TK393235:TK393236 ADG393235:ADG393236 ANC393235:ANC393236 AWY393235:AWY393236 BGU393235:BGU393236 BQQ393235:BQQ393236 CAM393235:CAM393236 CKI393235:CKI393236 CUE393235:CUE393236 DEA393235:DEA393236 DNW393235:DNW393236 DXS393235:DXS393236 EHO393235:EHO393236 ERK393235:ERK393236 FBG393235:FBG393236 FLC393235:FLC393236 FUY393235:FUY393236 GEU393235:GEU393236 GOQ393235:GOQ393236 GYM393235:GYM393236 HII393235:HII393236 HSE393235:HSE393236 ICA393235:ICA393236 ILW393235:ILW393236 IVS393235:IVS393236 JFO393235:JFO393236 JPK393235:JPK393236 JZG393235:JZG393236 KJC393235:KJC393236 KSY393235:KSY393236 LCU393235:LCU393236 LMQ393235:LMQ393236 LWM393235:LWM393236 MGI393235:MGI393236 MQE393235:MQE393236 NAA393235:NAA393236 NJW393235:NJW393236 NTS393235:NTS393236 ODO393235:ODO393236 ONK393235:ONK393236 OXG393235:OXG393236 PHC393235:PHC393236 PQY393235:PQY393236 QAU393235:QAU393236 QKQ393235:QKQ393236 QUM393235:QUM393236 REI393235:REI393236 ROE393235:ROE393236 RYA393235:RYA393236 SHW393235:SHW393236 SRS393235:SRS393236 TBO393235:TBO393236 TLK393235:TLK393236 TVG393235:TVG393236 UFC393235:UFC393236 UOY393235:UOY393236 UYU393235:UYU393236 VIQ393235:VIQ393236 VSM393235:VSM393236 WCI393235:WCI393236 WME393235:WME393236 WWA393235:WWA393236 AC458771:AC458772 JO458771:JO458772 TK458771:TK458772 ADG458771:ADG458772 ANC458771:ANC458772 AWY458771:AWY458772 BGU458771:BGU458772 BQQ458771:BQQ458772 CAM458771:CAM458772 CKI458771:CKI458772 CUE458771:CUE458772 DEA458771:DEA458772 DNW458771:DNW458772 DXS458771:DXS458772 EHO458771:EHO458772 ERK458771:ERK458772 FBG458771:FBG458772 FLC458771:FLC458772 FUY458771:FUY458772 GEU458771:GEU458772 GOQ458771:GOQ458772 GYM458771:GYM458772 HII458771:HII458772 HSE458771:HSE458772 ICA458771:ICA458772 ILW458771:ILW458772 IVS458771:IVS458772 JFO458771:JFO458772 JPK458771:JPK458772 JZG458771:JZG458772 KJC458771:KJC458772 KSY458771:KSY458772 LCU458771:LCU458772 LMQ458771:LMQ458772 LWM458771:LWM458772 MGI458771:MGI458772 MQE458771:MQE458772 NAA458771:NAA458772 NJW458771:NJW458772 NTS458771:NTS458772 ODO458771:ODO458772 ONK458771:ONK458772 OXG458771:OXG458772 PHC458771:PHC458772 PQY458771:PQY458772 QAU458771:QAU458772 QKQ458771:QKQ458772 QUM458771:QUM458772 REI458771:REI458772 ROE458771:ROE458772 RYA458771:RYA458772 SHW458771:SHW458772 SRS458771:SRS458772 TBO458771:TBO458772 TLK458771:TLK458772 TVG458771:TVG458772 UFC458771:UFC458772 UOY458771:UOY458772 UYU458771:UYU458772 VIQ458771:VIQ458772 VSM458771:VSM458772 WCI458771:WCI458772 WME458771:WME458772 WWA458771:WWA458772 AC524307:AC524308 JO524307:JO524308 TK524307:TK524308 ADG524307:ADG524308 ANC524307:ANC524308 AWY524307:AWY524308 BGU524307:BGU524308 BQQ524307:BQQ524308 CAM524307:CAM524308 CKI524307:CKI524308 CUE524307:CUE524308 DEA524307:DEA524308 DNW524307:DNW524308 DXS524307:DXS524308 EHO524307:EHO524308 ERK524307:ERK524308 FBG524307:FBG524308 FLC524307:FLC524308 FUY524307:FUY524308 GEU524307:GEU524308 GOQ524307:GOQ524308 GYM524307:GYM524308 HII524307:HII524308 HSE524307:HSE524308 ICA524307:ICA524308 ILW524307:ILW524308 IVS524307:IVS524308 JFO524307:JFO524308 JPK524307:JPK524308 JZG524307:JZG524308 KJC524307:KJC524308 KSY524307:KSY524308 LCU524307:LCU524308 LMQ524307:LMQ524308 LWM524307:LWM524308 MGI524307:MGI524308 MQE524307:MQE524308 NAA524307:NAA524308 NJW524307:NJW524308 NTS524307:NTS524308 ODO524307:ODO524308 ONK524307:ONK524308 OXG524307:OXG524308 PHC524307:PHC524308 PQY524307:PQY524308 QAU524307:QAU524308 QKQ524307:QKQ524308 QUM524307:QUM524308 REI524307:REI524308 ROE524307:ROE524308 RYA524307:RYA524308 SHW524307:SHW524308 SRS524307:SRS524308 TBO524307:TBO524308 TLK524307:TLK524308 TVG524307:TVG524308 UFC524307:UFC524308 UOY524307:UOY524308 UYU524307:UYU524308 VIQ524307:VIQ524308 VSM524307:VSM524308 WCI524307:WCI524308 WME524307:WME524308 WWA524307:WWA524308 AC589843:AC589844 JO589843:JO589844 TK589843:TK589844 ADG589843:ADG589844 ANC589843:ANC589844 AWY589843:AWY589844 BGU589843:BGU589844 BQQ589843:BQQ589844 CAM589843:CAM589844 CKI589843:CKI589844 CUE589843:CUE589844 DEA589843:DEA589844 DNW589843:DNW589844 DXS589843:DXS589844 EHO589843:EHO589844 ERK589843:ERK589844 FBG589843:FBG589844 FLC589843:FLC589844 FUY589843:FUY589844 GEU589843:GEU589844 GOQ589843:GOQ589844 GYM589843:GYM589844 HII589843:HII589844 HSE589843:HSE589844 ICA589843:ICA589844 ILW589843:ILW589844 IVS589843:IVS589844 JFO589843:JFO589844 JPK589843:JPK589844 JZG589843:JZG589844 KJC589843:KJC589844 KSY589843:KSY589844 LCU589843:LCU589844 LMQ589843:LMQ589844 LWM589843:LWM589844 MGI589843:MGI589844 MQE589843:MQE589844 NAA589843:NAA589844 NJW589843:NJW589844 NTS589843:NTS589844 ODO589843:ODO589844 ONK589843:ONK589844 OXG589843:OXG589844 PHC589843:PHC589844 PQY589843:PQY589844 QAU589843:QAU589844 QKQ589843:QKQ589844 QUM589843:QUM589844 REI589843:REI589844 ROE589843:ROE589844 RYA589843:RYA589844 SHW589843:SHW589844 SRS589843:SRS589844 TBO589843:TBO589844 TLK589843:TLK589844 TVG589843:TVG589844 UFC589843:UFC589844 UOY589843:UOY589844 UYU589843:UYU589844 VIQ589843:VIQ589844 VSM589843:VSM589844 WCI589843:WCI589844 WME589843:WME589844 WWA589843:WWA589844 AC655379:AC655380 JO655379:JO655380 TK655379:TK655380 ADG655379:ADG655380 ANC655379:ANC655380 AWY655379:AWY655380 BGU655379:BGU655380 BQQ655379:BQQ655380 CAM655379:CAM655380 CKI655379:CKI655380 CUE655379:CUE655380 DEA655379:DEA655380 DNW655379:DNW655380 DXS655379:DXS655380 EHO655379:EHO655380 ERK655379:ERK655380 FBG655379:FBG655380 FLC655379:FLC655380 FUY655379:FUY655380 GEU655379:GEU655380 GOQ655379:GOQ655380 GYM655379:GYM655380 HII655379:HII655380 HSE655379:HSE655380 ICA655379:ICA655380 ILW655379:ILW655380 IVS655379:IVS655380 JFO655379:JFO655380 JPK655379:JPK655380 JZG655379:JZG655380 KJC655379:KJC655380 KSY655379:KSY655380 LCU655379:LCU655380 LMQ655379:LMQ655380 LWM655379:LWM655380 MGI655379:MGI655380 MQE655379:MQE655380 NAA655379:NAA655380 NJW655379:NJW655380 NTS655379:NTS655380 ODO655379:ODO655380 ONK655379:ONK655380 OXG655379:OXG655380 PHC655379:PHC655380 PQY655379:PQY655380 QAU655379:QAU655380 QKQ655379:QKQ655380 QUM655379:QUM655380 REI655379:REI655380 ROE655379:ROE655380 RYA655379:RYA655380 SHW655379:SHW655380 SRS655379:SRS655380 TBO655379:TBO655380 TLK655379:TLK655380 TVG655379:TVG655380 UFC655379:UFC655380 UOY655379:UOY655380 UYU655379:UYU655380 VIQ655379:VIQ655380 VSM655379:VSM655380 WCI655379:WCI655380 WME655379:WME655380 WWA655379:WWA655380 AC720915:AC720916 JO720915:JO720916 TK720915:TK720916 ADG720915:ADG720916 ANC720915:ANC720916 AWY720915:AWY720916 BGU720915:BGU720916 BQQ720915:BQQ720916 CAM720915:CAM720916 CKI720915:CKI720916 CUE720915:CUE720916 DEA720915:DEA720916 DNW720915:DNW720916 DXS720915:DXS720916 EHO720915:EHO720916 ERK720915:ERK720916 FBG720915:FBG720916 FLC720915:FLC720916 FUY720915:FUY720916 GEU720915:GEU720916 GOQ720915:GOQ720916 GYM720915:GYM720916 HII720915:HII720916 HSE720915:HSE720916 ICA720915:ICA720916 ILW720915:ILW720916 IVS720915:IVS720916 JFO720915:JFO720916 JPK720915:JPK720916 JZG720915:JZG720916 KJC720915:KJC720916 KSY720915:KSY720916 LCU720915:LCU720916 LMQ720915:LMQ720916 LWM720915:LWM720916 MGI720915:MGI720916 MQE720915:MQE720916 NAA720915:NAA720916 NJW720915:NJW720916 NTS720915:NTS720916 ODO720915:ODO720916 ONK720915:ONK720916 OXG720915:OXG720916 PHC720915:PHC720916 PQY720915:PQY720916 QAU720915:QAU720916 QKQ720915:QKQ720916 QUM720915:QUM720916 REI720915:REI720916 ROE720915:ROE720916 RYA720915:RYA720916 SHW720915:SHW720916 SRS720915:SRS720916 TBO720915:TBO720916 TLK720915:TLK720916 TVG720915:TVG720916 UFC720915:UFC720916 UOY720915:UOY720916 UYU720915:UYU720916 VIQ720915:VIQ720916 VSM720915:VSM720916 WCI720915:WCI720916 WME720915:WME720916 WWA720915:WWA720916 AC786451:AC786452 JO786451:JO786452 TK786451:TK786452 ADG786451:ADG786452 ANC786451:ANC786452 AWY786451:AWY786452 BGU786451:BGU786452 BQQ786451:BQQ786452 CAM786451:CAM786452 CKI786451:CKI786452 CUE786451:CUE786452 DEA786451:DEA786452 DNW786451:DNW786452 DXS786451:DXS786452 EHO786451:EHO786452 ERK786451:ERK786452 FBG786451:FBG786452 FLC786451:FLC786452 FUY786451:FUY786452 GEU786451:GEU786452 GOQ786451:GOQ786452 GYM786451:GYM786452 HII786451:HII786452 HSE786451:HSE786452 ICA786451:ICA786452 ILW786451:ILW786452 IVS786451:IVS786452 JFO786451:JFO786452 JPK786451:JPK786452 JZG786451:JZG786452 KJC786451:KJC786452 KSY786451:KSY786452 LCU786451:LCU786452 LMQ786451:LMQ786452 LWM786451:LWM786452 MGI786451:MGI786452 MQE786451:MQE786452 NAA786451:NAA786452 NJW786451:NJW786452 NTS786451:NTS786452 ODO786451:ODO786452 ONK786451:ONK786452 OXG786451:OXG786452 PHC786451:PHC786452 PQY786451:PQY786452 QAU786451:QAU786452 QKQ786451:QKQ786452 QUM786451:QUM786452 REI786451:REI786452 ROE786451:ROE786452 RYA786451:RYA786452 SHW786451:SHW786452 SRS786451:SRS786452 TBO786451:TBO786452 TLK786451:TLK786452 TVG786451:TVG786452 UFC786451:UFC786452 UOY786451:UOY786452 UYU786451:UYU786452 VIQ786451:VIQ786452 VSM786451:VSM786452 WCI786451:WCI786452 WME786451:WME786452 WWA786451:WWA786452 AC851987:AC851988 JO851987:JO851988 TK851987:TK851988 ADG851987:ADG851988 ANC851987:ANC851988 AWY851987:AWY851988 BGU851987:BGU851988 BQQ851987:BQQ851988 CAM851987:CAM851988 CKI851987:CKI851988 CUE851987:CUE851988 DEA851987:DEA851988 DNW851987:DNW851988 DXS851987:DXS851988 EHO851987:EHO851988 ERK851987:ERK851988 FBG851987:FBG851988 FLC851987:FLC851988 FUY851987:FUY851988 GEU851987:GEU851988 GOQ851987:GOQ851988 GYM851987:GYM851988 HII851987:HII851988 HSE851987:HSE851988 ICA851987:ICA851988 ILW851987:ILW851988 IVS851987:IVS851988 JFO851987:JFO851988 JPK851987:JPK851988 JZG851987:JZG851988 KJC851987:KJC851988 KSY851987:KSY851988 LCU851987:LCU851988 LMQ851987:LMQ851988 LWM851987:LWM851988 MGI851987:MGI851988 MQE851987:MQE851988 NAA851987:NAA851988 NJW851987:NJW851988 NTS851987:NTS851988 ODO851987:ODO851988 ONK851987:ONK851988 OXG851987:OXG851988 PHC851987:PHC851988 PQY851987:PQY851988 QAU851987:QAU851988 QKQ851987:QKQ851988 QUM851987:QUM851988 REI851987:REI851988 ROE851987:ROE851988 RYA851987:RYA851988 SHW851987:SHW851988 SRS851987:SRS851988 TBO851987:TBO851988 TLK851987:TLK851988 TVG851987:TVG851988 UFC851987:UFC851988 UOY851987:UOY851988 UYU851987:UYU851988 VIQ851987:VIQ851988 VSM851987:VSM851988 WCI851987:WCI851988 WME851987:WME851988 WWA851987:WWA851988 AC917523:AC917524 JO917523:JO917524 TK917523:TK917524 ADG917523:ADG917524 ANC917523:ANC917524 AWY917523:AWY917524 BGU917523:BGU917524 BQQ917523:BQQ917524 CAM917523:CAM917524 CKI917523:CKI917524 CUE917523:CUE917524 DEA917523:DEA917524 DNW917523:DNW917524 DXS917523:DXS917524 EHO917523:EHO917524 ERK917523:ERK917524 FBG917523:FBG917524 FLC917523:FLC917524 FUY917523:FUY917524 GEU917523:GEU917524 GOQ917523:GOQ917524 GYM917523:GYM917524 HII917523:HII917524 HSE917523:HSE917524 ICA917523:ICA917524 ILW917523:ILW917524 IVS917523:IVS917524 JFO917523:JFO917524 JPK917523:JPK917524 JZG917523:JZG917524 KJC917523:KJC917524 KSY917523:KSY917524 LCU917523:LCU917524 LMQ917523:LMQ917524 LWM917523:LWM917524 MGI917523:MGI917524 MQE917523:MQE917524 NAA917523:NAA917524 NJW917523:NJW917524 NTS917523:NTS917524 ODO917523:ODO917524 ONK917523:ONK917524 OXG917523:OXG917524 PHC917523:PHC917524 PQY917523:PQY917524 QAU917523:QAU917524 QKQ917523:QKQ917524 QUM917523:QUM917524 REI917523:REI917524 ROE917523:ROE917524 RYA917523:RYA917524 SHW917523:SHW917524 SRS917523:SRS917524 TBO917523:TBO917524 TLK917523:TLK917524 TVG917523:TVG917524 UFC917523:UFC917524 UOY917523:UOY917524 UYU917523:UYU917524 VIQ917523:VIQ917524 VSM917523:VSM917524 WCI917523:WCI917524 WME917523:WME917524 WWA917523:WWA917524 AC983059:AC983060 JO983059:JO983060 TK983059:TK983060 ADG983059:ADG983060 ANC983059:ANC983060 AWY983059:AWY983060 BGU983059:BGU983060 BQQ983059:BQQ983060 CAM983059:CAM983060 CKI983059:CKI983060 CUE983059:CUE983060 DEA983059:DEA983060 DNW983059:DNW983060 DXS983059:DXS983060 EHO983059:EHO983060 ERK983059:ERK983060 FBG983059:FBG983060 FLC983059:FLC983060 FUY983059:FUY983060 GEU983059:GEU983060 GOQ983059:GOQ983060 GYM983059:GYM983060 HII983059:HII983060 HSE983059:HSE983060 ICA983059:ICA983060 ILW983059:ILW983060 IVS983059:IVS983060 JFO983059:JFO983060 JPK983059:JPK983060 JZG983059:JZG983060 KJC983059:KJC983060 KSY983059:KSY983060 LCU983059:LCU983060 LMQ983059:LMQ983060 LWM983059:LWM983060 MGI983059:MGI983060 MQE983059:MQE983060 NAA983059:NAA983060 NJW983059:NJW983060 NTS983059:NTS983060 ODO983059:ODO983060 ONK983059:ONK983060 OXG983059:OXG983060 PHC983059:PHC983060 PQY983059:PQY983060 QAU983059:QAU983060 QKQ983059:QKQ983060 QUM983059:QUM983060 REI983059:REI983060 ROE983059:ROE983060 RYA983059:RYA983060 SHW983059:SHW983060 SRS983059:SRS983060 TBO983059:TBO983060 TLK983059:TLK983060 TVG983059:TVG983060 UFC983059:UFC983060 UOY983059:UOY983060 UYU983059:UYU983060 VIQ983059:VIQ983060 VSM983059:VSM983060 WCI983059:WCI983060 WME983059:WME983060 WWA983059:WWA983060 AE58984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79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AE720915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AE786451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AE851987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AE917523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AE983059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AE65555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AE131091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AE196627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AE262163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AE327699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AE393235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AE23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WWC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AE458771 AE52430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2" t="str">
        <f>"Код отчёта: " &amp; GetCode()</f>
        <v>Код отчёта: FAS.JKH.OPEN.INFO.PRICE.WARM</v>
      </c>
      <c r="C2" s="1132"/>
      <c r="D2" s="1132"/>
      <c r="E2" s="1132"/>
      <c r="F2" s="1132"/>
      <c r="G2" s="1132"/>
      <c r="Q2" s="231"/>
      <c r="R2" s="231"/>
      <c r="S2" s="231"/>
      <c r="T2" s="231"/>
      <c r="U2" s="231"/>
      <c r="V2" s="231"/>
      <c r="W2" s="231"/>
    </row>
    <row r="3" spans="1:27" ht="18" customHeight="1">
      <c r="B3" s="1133" t="str">
        <f>"Версия " &amp; GetVersion()</f>
        <v>Версия 1.0.2</v>
      </c>
      <c r="C3" s="1133"/>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6" t="s">
        <v>770</v>
      </c>
      <c r="C5" s="1137"/>
      <c r="D5" s="1137"/>
      <c r="E5" s="1137"/>
      <c r="F5" s="1137"/>
      <c r="G5" s="1137"/>
      <c r="H5" s="1137"/>
      <c r="I5" s="1137"/>
      <c r="J5" s="1137"/>
      <c r="K5" s="1137"/>
      <c r="L5" s="1137"/>
      <c r="M5" s="1137"/>
      <c r="N5" s="1137"/>
      <c r="O5" s="1137"/>
      <c r="P5" s="1137"/>
      <c r="Q5" s="1137"/>
      <c r="R5" s="1137"/>
      <c r="S5" s="1137"/>
      <c r="T5" s="1137"/>
      <c r="U5" s="1137"/>
      <c r="V5" s="1137"/>
      <c r="W5" s="1137"/>
      <c r="X5" s="1137"/>
      <c r="Y5" s="1137"/>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4" t="s">
        <v>590</v>
      </c>
      <c r="F7" s="1134"/>
      <c r="G7" s="1134"/>
      <c r="H7" s="1134"/>
      <c r="I7" s="1134"/>
      <c r="J7" s="1134"/>
      <c r="K7" s="1134"/>
      <c r="L7" s="1134"/>
      <c r="M7" s="1134"/>
      <c r="N7" s="1134"/>
      <c r="O7" s="1134"/>
      <c r="P7" s="1134"/>
      <c r="Q7" s="1134"/>
      <c r="R7" s="1134"/>
      <c r="S7" s="1134"/>
      <c r="T7" s="1134"/>
      <c r="U7" s="1134"/>
      <c r="V7" s="1134"/>
      <c r="W7" s="1134"/>
      <c r="X7" s="1134"/>
      <c r="Y7" s="59"/>
    </row>
    <row r="8" spans="1:27" ht="15" customHeight="1">
      <c r="A8" s="43"/>
      <c r="B8" s="78"/>
      <c r="C8" s="77"/>
      <c r="D8" s="60"/>
      <c r="E8" s="1134"/>
      <c r="F8" s="1134"/>
      <c r="G8" s="1134"/>
      <c r="H8" s="1134"/>
      <c r="I8" s="1134"/>
      <c r="J8" s="1134"/>
      <c r="K8" s="1134"/>
      <c r="L8" s="1134"/>
      <c r="M8" s="1134"/>
      <c r="N8" s="1134"/>
      <c r="O8" s="1134"/>
      <c r="P8" s="1134"/>
      <c r="Q8" s="1134"/>
      <c r="R8" s="1134"/>
      <c r="S8" s="1134"/>
      <c r="T8" s="1134"/>
      <c r="U8" s="1134"/>
      <c r="V8" s="1134"/>
      <c r="W8" s="1134"/>
      <c r="X8" s="1134"/>
      <c r="Y8" s="59"/>
    </row>
    <row r="9" spans="1:27" ht="15" customHeight="1">
      <c r="A9" s="43"/>
      <c r="B9" s="78"/>
      <c r="C9" s="77"/>
      <c r="D9" s="60"/>
      <c r="E9" s="1134"/>
      <c r="F9" s="1134"/>
      <c r="G9" s="1134"/>
      <c r="H9" s="1134"/>
      <c r="I9" s="1134"/>
      <c r="J9" s="1134"/>
      <c r="K9" s="1134"/>
      <c r="L9" s="1134"/>
      <c r="M9" s="1134"/>
      <c r="N9" s="1134"/>
      <c r="O9" s="1134"/>
      <c r="P9" s="1134"/>
      <c r="Q9" s="1134"/>
      <c r="R9" s="1134"/>
      <c r="S9" s="1134"/>
      <c r="T9" s="1134"/>
      <c r="U9" s="1134"/>
      <c r="V9" s="1134"/>
      <c r="W9" s="1134"/>
      <c r="X9" s="1134"/>
      <c r="Y9" s="59"/>
    </row>
    <row r="10" spans="1:27" ht="10.5" customHeight="1">
      <c r="A10" s="43"/>
      <c r="B10" s="78"/>
      <c r="C10" s="77"/>
      <c r="D10" s="60"/>
      <c r="E10" s="1134"/>
      <c r="F10" s="1134"/>
      <c r="G10" s="1134"/>
      <c r="H10" s="1134"/>
      <c r="I10" s="1134"/>
      <c r="J10" s="1134"/>
      <c r="K10" s="1134"/>
      <c r="L10" s="1134"/>
      <c r="M10" s="1134"/>
      <c r="N10" s="1134"/>
      <c r="O10" s="1134"/>
      <c r="P10" s="1134"/>
      <c r="Q10" s="1134"/>
      <c r="R10" s="1134"/>
      <c r="S10" s="1134"/>
      <c r="T10" s="1134"/>
      <c r="U10" s="1134"/>
      <c r="V10" s="1134"/>
      <c r="W10" s="1134"/>
      <c r="X10" s="1134"/>
      <c r="Y10" s="59"/>
    </row>
    <row r="11" spans="1:27" ht="27" customHeight="1">
      <c r="A11" s="43"/>
      <c r="B11" s="78"/>
      <c r="C11" s="77"/>
      <c r="D11" s="60"/>
      <c r="E11" s="1134"/>
      <c r="F11" s="1134"/>
      <c r="G11" s="1134"/>
      <c r="H11" s="1134"/>
      <c r="I11" s="1134"/>
      <c r="J11" s="1134"/>
      <c r="K11" s="1134"/>
      <c r="L11" s="1134"/>
      <c r="M11" s="1134"/>
      <c r="N11" s="1134"/>
      <c r="O11" s="1134"/>
      <c r="P11" s="1134"/>
      <c r="Q11" s="1134"/>
      <c r="R11" s="1134"/>
      <c r="S11" s="1134"/>
      <c r="T11" s="1134"/>
      <c r="U11" s="1134"/>
      <c r="V11" s="1134"/>
      <c r="W11" s="1134"/>
      <c r="X11" s="1134"/>
      <c r="Y11" s="59"/>
    </row>
    <row r="12" spans="1:27" ht="12" customHeight="1">
      <c r="A12" s="43"/>
      <c r="B12" s="78"/>
      <c r="C12" s="77"/>
      <c r="D12" s="60"/>
      <c r="E12" s="1134"/>
      <c r="F12" s="1134"/>
      <c r="G12" s="1134"/>
      <c r="H12" s="1134"/>
      <c r="I12" s="1134"/>
      <c r="J12" s="1134"/>
      <c r="K12" s="1134"/>
      <c r="L12" s="1134"/>
      <c r="M12" s="1134"/>
      <c r="N12" s="1134"/>
      <c r="O12" s="1134"/>
      <c r="P12" s="1134"/>
      <c r="Q12" s="1134"/>
      <c r="R12" s="1134"/>
      <c r="S12" s="1134"/>
      <c r="T12" s="1134"/>
      <c r="U12" s="1134"/>
      <c r="V12" s="1134"/>
      <c r="W12" s="1134"/>
      <c r="X12" s="1134"/>
      <c r="Y12" s="59"/>
    </row>
    <row r="13" spans="1:27" ht="38.25" customHeight="1">
      <c r="A13" s="43"/>
      <c r="B13" s="78"/>
      <c r="C13" s="77"/>
      <c r="D13" s="60"/>
      <c r="E13" s="1134"/>
      <c r="F13" s="1134"/>
      <c r="G13" s="1134"/>
      <c r="H13" s="1134"/>
      <c r="I13" s="1134"/>
      <c r="J13" s="1134"/>
      <c r="K13" s="1134"/>
      <c r="L13" s="1134"/>
      <c r="M13" s="1134"/>
      <c r="N13" s="1134"/>
      <c r="O13" s="1134"/>
      <c r="P13" s="1134"/>
      <c r="Q13" s="1134"/>
      <c r="R13" s="1134"/>
      <c r="S13" s="1134"/>
      <c r="T13" s="1134"/>
      <c r="U13" s="1134"/>
      <c r="V13" s="1134"/>
      <c r="W13" s="1134"/>
      <c r="X13" s="1134"/>
      <c r="Y13" s="73"/>
    </row>
    <row r="14" spans="1:27" ht="15" customHeight="1">
      <c r="A14" s="43"/>
      <c r="B14" s="78"/>
      <c r="C14" s="77"/>
      <c r="D14" s="60"/>
      <c r="E14" s="1134"/>
      <c r="F14" s="1134"/>
      <c r="G14" s="1134"/>
      <c r="H14" s="1134"/>
      <c r="I14" s="1134"/>
      <c r="J14" s="1134"/>
      <c r="K14" s="1134"/>
      <c r="L14" s="1134"/>
      <c r="M14" s="1134"/>
      <c r="N14" s="1134"/>
      <c r="O14" s="1134"/>
      <c r="P14" s="1134"/>
      <c r="Q14" s="1134"/>
      <c r="R14" s="1134"/>
      <c r="S14" s="1134"/>
      <c r="T14" s="1134"/>
      <c r="U14" s="1134"/>
      <c r="V14" s="1134"/>
      <c r="W14" s="1134"/>
      <c r="X14" s="1134"/>
      <c r="Y14" s="59"/>
    </row>
    <row r="15" spans="1:27" ht="15">
      <c r="A15" s="43"/>
      <c r="B15" s="78"/>
      <c r="C15" s="77"/>
      <c r="D15" s="60"/>
      <c r="E15" s="1134"/>
      <c r="F15" s="1134"/>
      <c r="G15" s="1134"/>
      <c r="H15" s="1134"/>
      <c r="I15" s="1134"/>
      <c r="J15" s="1134"/>
      <c r="K15" s="1134"/>
      <c r="L15" s="1134"/>
      <c r="M15" s="1134"/>
      <c r="N15" s="1134"/>
      <c r="O15" s="1134"/>
      <c r="P15" s="1134"/>
      <c r="Q15" s="1134"/>
      <c r="R15" s="1134"/>
      <c r="S15" s="1134"/>
      <c r="T15" s="1134"/>
      <c r="U15" s="1134"/>
      <c r="V15" s="1134"/>
      <c r="W15" s="1134"/>
      <c r="X15" s="1134"/>
      <c r="Y15" s="59"/>
    </row>
    <row r="16" spans="1:27" ht="15">
      <c r="A16" s="43"/>
      <c r="B16" s="78"/>
      <c r="C16" s="77"/>
      <c r="D16" s="60"/>
      <c r="E16" s="1134"/>
      <c r="F16" s="1134"/>
      <c r="G16" s="1134"/>
      <c r="H16" s="1134"/>
      <c r="I16" s="1134"/>
      <c r="J16" s="1134"/>
      <c r="K16" s="1134"/>
      <c r="L16" s="1134"/>
      <c r="M16" s="1134"/>
      <c r="N16" s="1134"/>
      <c r="O16" s="1134"/>
      <c r="P16" s="1134"/>
      <c r="Q16" s="1134"/>
      <c r="R16" s="1134"/>
      <c r="S16" s="1134"/>
      <c r="T16" s="1134"/>
      <c r="U16" s="1134"/>
      <c r="V16" s="1134"/>
      <c r="W16" s="1134"/>
      <c r="X16" s="1134"/>
      <c r="Y16" s="59"/>
    </row>
    <row r="17" spans="1:25" ht="15" customHeight="1">
      <c r="A17" s="43"/>
      <c r="B17" s="78"/>
      <c r="C17" s="77"/>
      <c r="D17" s="60"/>
      <c r="E17" s="1134"/>
      <c r="F17" s="1134"/>
      <c r="G17" s="1134"/>
      <c r="H17" s="1134"/>
      <c r="I17" s="1134"/>
      <c r="J17" s="1134"/>
      <c r="K17" s="1134"/>
      <c r="L17" s="1134"/>
      <c r="M17" s="1134"/>
      <c r="N17" s="1134"/>
      <c r="O17" s="1134"/>
      <c r="P17" s="1134"/>
      <c r="Q17" s="1134"/>
      <c r="R17" s="1134"/>
      <c r="S17" s="1134"/>
      <c r="T17" s="1134"/>
      <c r="U17" s="1134"/>
      <c r="V17" s="1134"/>
      <c r="W17" s="1134"/>
      <c r="X17" s="1134"/>
      <c r="Y17" s="59"/>
    </row>
    <row r="18" spans="1:25" ht="15">
      <c r="A18" s="43"/>
      <c r="B18" s="78"/>
      <c r="C18" s="77"/>
      <c r="D18" s="60"/>
      <c r="E18" s="1134"/>
      <c r="F18" s="1134"/>
      <c r="G18" s="1134"/>
      <c r="H18" s="1134"/>
      <c r="I18" s="1134"/>
      <c r="J18" s="1134"/>
      <c r="K18" s="1134"/>
      <c r="L18" s="1134"/>
      <c r="M18" s="1134"/>
      <c r="N18" s="1134"/>
      <c r="O18" s="1134"/>
      <c r="P18" s="1134"/>
      <c r="Q18" s="1134"/>
      <c r="R18" s="1134"/>
      <c r="S18" s="1134"/>
      <c r="T18" s="1134"/>
      <c r="U18" s="1134"/>
      <c r="V18" s="1134"/>
      <c r="W18" s="1134"/>
      <c r="X18" s="1134"/>
      <c r="Y18" s="59"/>
    </row>
    <row r="19" spans="1:25" ht="59.25" customHeight="1">
      <c r="A19" s="43"/>
      <c r="B19" s="78"/>
      <c r="C19" s="77"/>
      <c r="D19" s="66"/>
      <c r="E19" s="1134"/>
      <c r="F19" s="1134"/>
      <c r="G19" s="1134"/>
      <c r="H19" s="1134"/>
      <c r="I19" s="1134"/>
      <c r="J19" s="1134"/>
      <c r="K19" s="1134"/>
      <c r="L19" s="1134"/>
      <c r="M19" s="1134"/>
      <c r="N19" s="1134"/>
      <c r="O19" s="1134"/>
      <c r="P19" s="1134"/>
      <c r="Q19" s="1134"/>
      <c r="R19" s="1134"/>
      <c r="S19" s="1134"/>
      <c r="T19" s="1134"/>
      <c r="U19" s="1134"/>
      <c r="V19" s="1134"/>
      <c r="W19" s="1134"/>
      <c r="X19" s="1134"/>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9" t="s">
        <v>254</v>
      </c>
      <c r="G21" s="1140"/>
      <c r="H21" s="1140"/>
      <c r="I21" s="1140"/>
      <c r="J21" s="1140"/>
      <c r="K21" s="1140"/>
      <c r="L21" s="1140"/>
      <c r="M21" s="1140"/>
      <c r="N21" s="60"/>
      <c r="O21" s="71" t="s">
        <v>237</v>
      </c>
      <c r="P21" s="1141" t="s">
        <v>238</v>
      </c>
      <c r="Q21" s="1142"/>
      <c r="R21" s="1142"/>
      <c r="S21" s="1142"/>
      <c r="T21" s="1142"/>
      <c r="U21" s="1142"/>
      <c r="V21" s="1142"/>
      <c r="W21" s="1142"/>
      <c r="X21" s="1142"/>
      <c r="Y21" s="59"/>
    </row>
    <row r="22" spans="1:25" ht="14.25" hidden="1" customHeight="1">
      <c r="A22" s="43"/>
      <c r="B22" s="78"/>
      <c r="C22" s="77"/>
      <c r="D22" s="61"/>
      <c r="E22" s="94" t="s">
        <v>237</v>
      </c>
      <c r="F22" s="1139" t="s">
        <v>240</v>
      </c>
      <c r="G22" s="1140"/>
      <c r="H22" s="1140"/>
      <c r="I22" s="1140"/>
      <c r="J22" s="1140"/>
      <c r="K22" s="1140"/>
      <c r="L22" s="1140"/>
      <c r="M22" s="1140"/>
      <c r="N22" s="60"/>
      <c r="O22" s="74" t="s">
        <v>237</v>
      </c>
      <c r="P22" s="1141" t="s">
        <v>588</v>
      </c>
      <c r="Q22" s="1142"/>
      <c r="R22" s="1142"/>
      <c r="S22" s="1142"/>
      <c r="T22" s="1142"/>
      <c r="U22" s="1142"/>
      <c r="V22" s="1142"/>
      <c r="W22" s="1142"/>
      <c r="X22" s="1142"/>
      <c r="Y22" s="59"/>
    </row>
    <row r="23" spans="1:25" ht="27" hidden="1" customHeight="1">
      <c r="A23" s="43"/>
      <c r="B23" s="78"/>
      <c r="C23" s="77"/>
      <c r="D23" s="61"/>
      <c r="E23" s="60"/>
      <c r="F23" s="60"/>
      <c r="G23" s="60"/>
      <c r="H23" s="60"/>
      <c r="I23" s="60"/>
      <c r="J23" s="60"/>
      <c r="K23" s="60"/>
      <c r="L23" s="60"/>
      <c r="M23" s="60"/>
      <c r="N23" s="60"/>
      <c r="O23" s="60"/>
      <c r="P23" s="1135"/>
      <c r="Q23" s="1135"/>
      <c r="R23" s="1135"/>
      <c r="S23" s="1135"/>
      <c r="T23" s="1135"/>
      <c r="U23" s="1135"/>
      <c r="V23" s="1135"/>
      <c r="W23" s="1135"/>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8" t="s">
        <v>394</v>
      </c>
      <c r="F35" s="1138"/>
      <c r="G35" s="1138"/>
      <c r="H35" s="1138"/>
      <c r="I35" s="1138"/>
      <c r="J35" s="1138"/>
      <c r="K35" s="1138"/>
      <c r="L35" s="1138"/>
      <c r="M35" s="1138"/>
      <c r="N35" s="1138"/>
      <c r="O35" s="1138"/>
      <c r="P35" s="1138"/>
      <c r="Q35" s="1138"/>
      <c r="R35" s="1138"/>
      <c r="S35" s="1138"/>
      <c r="T35" s="1138"/>
      <c r="U35" s="1138"/>
      <c r="V35" s="1138"/>
      <c r="W35" s="1138"/>
      <c r="X35" s="1138"/>
      <c r="Y35" s="59"/>
    </row>
    <row r="36" spans="1:25" ht="38.25" hidden="1" customHeight="1">
      <c r="A36" s="43"/>
      <c r="B36" s="78"/>
      <c r="C36" s="77"/>
      <c r="D36" s="61"/>
      <c r="E36" s="1138"/>
      <c r="F36" s="1138"/>
      <c r="G36" s="1138"/>
      <c r="H36" s="1138"/>
      <c r="I36" s="1138"/>
      <c r="J36" s="1138"/>
      <c r="K36" s="1138"/>
      <c r="L36" s="1138"/>
      <c r="M36" s="1138"/>
      <c r="N36" s="1138"/>
      <c r="O36" s="1138"/>
      <c r="P36" s="1138"/>
      <c r="Q36" s="1138"/>
      <c r="R36" s="1138"/>
      <c r="S36" s="1138"/>
      <c r="T36" s="1138"/>
      <c r="U36" s="1138"/>
      <c r="V36" s="1138"/>
      <c r="W36" s="1138"/>
      <c r="X36" s="1138"/>
      <c r="Y36" s="59"/>
    </row>
    <row r="37" spans="1:25" ht="9.75" hidden="1" customHeight="1">
      <c r="A37" s="43"/>
      <c r="B37" s="78"/>
      <c r="C37" s="77"/>
      <c r="D37" s="61"/>
      <c r="E37" s="1138"/>
      <c r="F37" s="1138"/>
      <c r="G37" s="1138"/>
      <c r="H37" s="1138"/>
      <c r="I37" s="1138"/>
      <c r="J37" s="1138"/>
      <c r="K37" s="1138"/>
      <c r="L37" s="1138"/>
      <c r="M37" s="1138"/>
      <c r="N37" s="1138"/>
      <c r="O37" s="1138"/>
      <c r="P37" s="1138"/>
      <c r="Q37" s="1138"/>
      <c r="R37" s="1138"/>
      <c r="S37" s="1138"/>
      <c r="T37" s="1138"/>
      <c r="U37" s="1138"/>
      <c r="V37" s="1138"/>
      <c r="W37" s="1138"/>
      <c r="X37" s="1138"/>
      <c r="Y37" s="59"/>
    </row>
    <row r="38" spans="1:25" ht="51" hidden="1" customHeight="1">
      <c r="A38" s="43"/>
      <c r="B38" s="78"/>
      <c r="C38" s="77"/>
      <c r="D38" s="61"/>
      <c r="E38" s="1138"/>
      <c r="F38" s="1138"/>
      <c r="G38" s="1138"/>
      <c r="H38" s="1138"/>
      <c r="I38" s="1138"/>
      <c r="J38" s="1138"/>
      <c r="K38" s="1138"/>
      <c r="L38" s="1138"/>
      <c r="M38" s="1138"/>
      <c r="N38" s="1138"/>
      <c r="O38" s="1138"/>
      <c r="P38" s="1138"/>
      <c r="Q38" s="1138"/>
      <c r="R38" s="1138"/>
      <c r="S38" s="1138"/>
      <c r="T38" s="1138"/>
      <c r="U38" s="1138"/>
      <c r="V38" s="1138"/>
      <c r="W38" s="1138"/>
      <c r="X38" s="1138"/>
      <c r="Y38" s="59"/>
    </row>
    <row r="39" spans="1:25" ht="15" hidden="1" customHeight="1">
      <c r="A39" s="43"/>
      <c r="B39" s="78"/>
      <c r="C39" s="77"/>
      <c r="D39" s="61"/>
      <c r="E39" s="1138"/>
      <c r="F39" s="1138"/>
      <c r="G39" s="1138"/>
      <c r="H39" s="1138"/>
      <c r="I39" s="1138"/>
      <c r="J39" s="1138"/>
      <c r="K39" s="1138"/>
      <c r="L39" s="1138"/>
      <c r="M39" s="1138"/>
      <c r="N39" s="1138"/>
      <c r="O39" s="1138"/>
      <c r="P39" s="1138"/>
      <c r="Q39" s="1138"/>
      <c r="R39" s="1138"/>
      <c r="S39" s="1138"/>
      <c r="T39" s="1138"/>
      <c r="U39" s="1138"/>
      <c r="V39" s="1138"/>
      <c r="W39" s="1138"/>
      <c r="X39" s="1138"/>
      <c r="Y39" s="59"/>
    </row>
    <row r="40" spans="1:25" ht="12" hidden="1" customHeight="1">
      <c r="A40" s="43"/>
      <c r="B40" s="78"/>
      <c r="C40" s="77"/>
      <c r="D40" s="61"/>
      <c r="E40" s="1124"/>
      <c r="F40" s="1125"/>
      <c r="G40" s="1125"/>
      <c r="H40" s="1125"/>
      <c r="I40" s="1125"/>
      <c r="J40" s="1125"/>
      <c r="K40" s="1125"/>
      <c r="L40" s="1125"/>
      <c r="M40" s="1125"/>
      <c r="N40" s="1125"/>
      <c r="O40" s="1125"/>
      <c r="P40" s="1125"/>
      <c r="Q40" s="1125"/>
      <c r="R40" s="1125"/>
      <c r="S40" s="1125"/>
      <c r="T40" s="1125"/>
      <c r="U40" s="1125"/>
      <c r="V40" s="1125"/>
      <c r="W40" s="1125"/>
      <c r="X40" s="1125"/>
      <c r="Y40" s="59"/>
    </row>
    <row r="41" spans="1:25" ht="38.25" hidden="1" customHeight="1">
      <c r="A41" s="43"/>
      <c r="B41" s="78"/>
      <c r="C41" s="77"/>
      <c r="D41" s="61"/>
      <c r="E41" s="1138"/>
      <c r="F41" s="1138"/>
      <c r="G41" s="1138"/>
      <c r="H41" s="1138"/>
      <c r="I41" s="1138"/>
      <c r="J41" s="1138"/>
      <c r="K41" s="1138"/>
      <c r="L41" s="1138"/>
      <c r="M41" s="1138"/>
      <c r="N41" s="1138"/>
      <c r="O41" s="1138"/>
      <c r="P41" s="1138"/>
      <c r="Q41" s="1138"/>
      <c r="R41" s="1138"/>
      <c r="S41" s="1138"/>
      <c r="T41" s="1138"/>
      <c r="U41" s="1138"/>
      <c r="V41" s="1138"/>
      <c r="W41" s="1138"/>
      <c r="X41" s="1138"/>
      <c r="Y41" s="59"/>
    </row>
    <row r="42" spans="1:25" ht="15" hidden="1">
      <c r="A42" s="43"/>
      <c r="B42" s="78"/>
      <c r="C42" s="77"/>
      <c r="D42" s="61"/>
      <c r="E42" s="1138"/>
      <c r="F42" s="1138"/>
      <c r="G42" s="1138"/>
      <c r="H42" s="1138"/>
      <c r="I42" s="1138"/>
      <c r="J42" s="1138"/>
      <c r="K42" s="1138"/>
      <c r="L42" s="1138"/>
      <c r="M42" s="1138"/>
      <c r="N42" s="1138"/>
      <c r="O42" s="1138"/>
      <c r="P42" s="1138"/>
      <c r="Q42" s="1138"/>
      <c r="R42" s="1138"/>
      <c r="S42" s="1138"/>
      <c r="T42" s="1138"/>
      <c r="U42" s="1138"/>
      <c r="V42" s="1138"/>
      <c r="W42" s="1138"/>
      <c r="X42" s="1138"/>
      <c r="Y42" s="59"/>
    </row>
    <row r="43" spans="1:25" ht="15" hidden="1">
      <c r="A43" s="43"/>
      <c r="B43" s="78"/>
      <c r="C43" s="77"/>
      <c r="D43" s="61"/>
      <c r="E43" s="1138"/>
      <c r="F43" s="1138"/>
      <c r="G43" s="1138"/>
      <c r="H43" s="1138"/>
      <c r="I43" s="1138"/>
      <c r="J43" s="1138"/>
      <c r="K43" s="1138"/>
      <c r="L43" s="1138"/>
      <c r="M43" s="1138"/>
      <c r="N43" s="1138"/>
      <c r="O43" s="1138"/>
      <c r="P43" s="1138"/>
      <c r="Q43" s="1138"/>
      <c r="R43" s="1138"/>
      <c r="S43" s="1138"/>
      <c r="T43" s="1138"/>
      <c r="U43" s="1138"/>
      <c r="V43" s="1138"/>
      <c r="W43" s="1138"/>
      <c r="X43" s="1138"/>
      <c r="Y43" s="59"/>
    </row>
    <row r="44" spans="1:25" ht="33.75" hidden="1" customHeight="1">
      <c r="A44" s="43"/>
      <c r="B44" s="78"/>
      <c r="C44" s="77"/>
      <c r="D44" s="66"/>
      <c r="E44" s="1138"/>
      <c r="F44" s="1138"/>
      <c r="G44" s="1138"/>
      <c r="H44" s="1138"/>
      <c r="I44" s="1138"/>
      <c r="J44" s="1138"/>
      <c r="K44" s="1138"/>
      <c r="L44" s="1138"/>
      <c r="M44" s="1138"/>
      <c r="N44" s="1138"/>
      <c r="O44" s="1138"/>
      <c r="P44" s="1138"/>
      <c r="Q44" s="1138"/>
      <c r="R44" s="1138"/>
      <c r="S44" s="1138"/>
      <c r="T44" s="1138"/>
      <c r="U44" s="1138"/>
      <c r="V44" s="1138"/>
      <c r="W44" s="1138"/>
      <c r="X44" s="1138"/>
      <c r="Y44" s="59"/>
    </row>
    <row r="45" spans="1:25" ht="15" hidden="1">
      <c r="A45" s="43"/>
      <c r="B45" s="78"/>
      <c r="C45" s="77"/>
      <c r="D45" s="66"/>
      <c r="E45" s="1138"/>
      <c r="F45" s="1138"/>
      <c r="G45" s="1138"/>
      <c r="H45" s="1138"/>
      <c r="I45" s="1138"/>
      <c r="J45" s="1138"/>
      <c r="K45" s="1138"/>
      <c r="L45" s="1138"/>
      <c r="M45" s="1138"/>
      <c r="N45" s="1138"/>
      <c r="O45" s="1138"/>
      <c r="P45" s="1138"/>
      <c r="Q45" s="1138"/>
      <c r="R45" s="1138"/>
      <c r="S45" s="1138"/>
      <c r="T45" s="1138"/>
      <c r="U45" s="1138"/>
      <c r="V45" s="1138"/>
      <c r="W45" s="1138"/>
      <c r="X45" s="1138"/>
      <c r="Y45" s="59"/>
    </row>
    <row r="46" spans="1:25" ht="24" hidden="1" customHeight="1">
      <c r="A46" s="43"/>
      <c r="B46" s="78"/>
      <c r="C46" s="77"/>
      <c r="D46" s="61"/>
      <c r="E46" s="1126" t="s">
        <v>236</v>
      </c>
      <c r="F46" s="1126"/>
      <c r="G46" s="1126"/>
      <c r="H46" s="1126"/>
      <c r="I46" s="1126"/>
      <c r="J46" s="1126"/>
      <c r="K46" s="1126"/>
      <c r="L46" s="1126"/>
      <c r="M46" s="1126"/>
      <c r="N46" s="1126"/>
      <c r="O46" s="1126"/>
      <c r="P46" s="1126"/>
      <c r="Q46" s="1126"/>
      <c r="R46" s="1126"/>
      <c r="S46" s="1126"/>
      <c r="T46" s="1126"/>
      <c r="U46" s="1126"/>
      <c r="V46" s="1126"/>
      <c r="W46" s="1126"/>
      <c r="X46" s="1126"/>
      <c r="Y46" s="59"/>
    </row>
    <row r="47" spans="1:25" ht="37.5" hidden="1" customHeight="1">
      <c r="A47" s="43"/>
      <c r="B47" s="78"/>
      <c r="C47" s="77"/>
      <c r="D47" s="61"/>
      <c r="E47" s="1126"/>
      <c r="F47" s="1126"/>
      <c r="G47" s="1126"/>
      <c r="H47" s="1126"/>
      <c r="I47" s="1126"/>
      <c r="J47" s="1126"/>
      <c r="K47" s="1126"/>
      <c r="L47" s="1126"/>
      <c r="M47" s="1126"/>
      <c r="N47" s="1126"/>
      <c r="O47" s="1126"/>
      <c r="P47" s="1126"/>
      <c r="Q47" s="1126"/>
      <c r="R47" s="1126"/>
      <c r="S47" s="1126"/>
      <c r="T47" s="1126"/>
      <c r="U47" s="1126"/>
      <c r="V47" s="1126"/>
      <c r="W47" s="1126"/>
      <c r="X47" s="1126"/>
      <c r="Y47" s="59"/>
    </row>
    <row r="48" spans="1:25" ht="24" hidden="1" customHeight="1">
      <c r="A48" s="43"/>
      <c r="B48" s="78"/>
      <c r="C48" s="77"/>
      <c r="D48" s="61"/>
      <c r="E48" s="1126"/>
      <c r="F48" s="1126"/>
      <c r="G48" s="1126"/>
      <c r="H48" s="1126"/>
      <c r="I48" s="1126"/>
      <c r="J48" s="1126"/>
      <c r="K48" s="1126"/>
      <c r="L48" s="1126"/>
      <c r="M48" s="1126"/>
      <c r="N48" s="1126"/>
      <c r="O48" s="1126"/>
      <c r="P48" s="1126"/>
      <c r="Q48" s="1126"/>
      <c r="R48" s="1126"/>
      <c r="S48" s="1126"/>
      <c r="T48" s="1126"/>
      <c r="U48" s="1126"/>
      <c r="V48" s="1126"/>
      <c r="W48" s="1126"/>
      <c r="X48" s="1126"/>
      <c r="Y48" s="59"/>
    </row>
    <row r="49" spans="1:25" ht="51" hidden="1" customHeight="1">
      <c r="A49" s="43"/>
      <c r="B49" s="78"/>
      <c r="C49" s="77"/>
      <c r="D49" s="61"/>
      <c r="E49" s="1126"/>
      <c r="F49" s="1126"/>
      <c r="G49" s="1126"/>
      <c r="H49" s="1126"/>
      <c r="I49" s="1126"/>
      <c r="J49" s="1126"/>
      <c r="K49" s="1126"/>
      <c r="L49" s="1126"/>
      <c r="M49" s="1126"/>
      <c r="N49" s="1126"/>
      <c r="O49" s="1126"/>
      <c r="P49" s="1126"/>
      <c r="Q49" s="1126"/>
      <c r="R49" s="1126"/>
      <c r="S49" s="1126"/>
      <c r="T49" s="1126"/>
      <c r="U49" s="1126"/>
      <c r="V49" s="1126"/>
      <c r="W49" s="1126"/>
      <c r="X49" s="1126"/>
      <c r="Y49" s="59"/>
    </row>
    <row r="50" spans="1:25" ht="15" hidden="1">
      <c r="A50" s="43"/>
      <c r="B50" s="78"/>
      <c r="C50" s="77"/>
      <c r="D50" s="61"/>
      <c r="E50" s="1126"/>
      <c r="F50" s="1126"/>
      <c r="G50" s="1126"/>
      <c r="H50" s="1126"/>
      <c r="I50" s="1126"/>
      <c r="J50" s="1126"/>
      <c r="K50" s="1126"/>
      <c r="L50" s="1126"/>
      <c r="M50" s="1126"/>
      <c r="N50" s="1126"/>
      <c r="O50" s="1126"/>
      <c r="P50" s="1126"/>
      <c r="Q50" s="1126"/>
      <c r="R50" s="1126"/>
      <c r="S50" s="1126"/>
      <c r="T50" s="1126"/>
      <c r="U50" s="1126"/>
      <c r="V50" s="1126"/>
      <c r="W50" s="1126"/>
      <c r="X50" s="1126"/>
      <c r="Y50" s="59"/>
    </row>
    <row r="51" spans="1:25" ht="15" hidden="1">
      <c r="A51" s="43"/>
      <c r="B51" s="78"/>
      <c r="C51" s="77"/>
      <c r="D51" s="61"/>
      <c r="E51" s="1126"/>
      <c r="F51" s="1126"/>
      <c r="G51" s="1126"/>
      <c r="H51" s="1126"/>
      <c r="I51" s="1126"/>
      <c r="J51" s="1126"/>
      <c r="K51" s="1126"/>
      <c r="L51" s="1126"/>
      <c r="M51" s="1126"/>
      <c r="N51" s="1126"/>
      <c r="O51" s="1126"/>
      <c r="P51" s="1126"/>
      <c r="Q51" s="1126"/>
      <c r="R51" s="1126"/>
      <c r="S51" s="1126"/>
      <c r="T51" s="1126"/>
      <c r="U51" s="1126"/>
      <c r="V51" s="1126"/>
      <c r="W51" s="1126"/>
      <c r="X51" s="1126"/>
      <c r="Y51" s="59"/>
    </row>
    <row r="52" spans="1:25" ht="15" hidden="1">
      <c r="A52" s="43"/>
      <c r="B52" s="78"/>
      <c r="C52" s="77"/>
      <c r="D52" s="61"/>
      <c r="E52" s="1126"/>
      <c r="F52" s="1126"/>
      <c r="G52" s="1126"/>
      <c r="H52" s="1126"/>
      <c r="I52" s="1126"/>
      <c r="J52" s="1126"/>
      <c r="K52" s="1126"/>
      <c r="L52" s="1126"/>
      <c r="M52" s="1126"/>
      <c r="N52" s="1126"/>
      <c r="O52" s="1126"/>
      <c r="P52" s="1126"/>
      <c r="Q52" s="1126"/>
      <c r="R52" s="1126"/>
      <c r="S52" s="1126"/>
      <c r="T52" s="1126"/>
      <c r="U52" s="1126"/>
      <c r="V52" s="1126"/>
      <c r="W52" s="1126"/>
      <c r="X52" s="1126"/>
      <c r="Y52" s="59"/>
    </row>
    <row r="53" spans="1:25" ht="15" hidden="1">
      <c r="A53" s="43"/>
      <c r="B53" s="78"/>
      <c r="C53" s="77"/>
      <c r="D53" s="61"/>
      <c r="E53" s="1126"/>
      <c r="F53" s="1126"/>
      <c r="G53" s="1126"/>
      <c r="H53" s="1126"/>
      <c r="I53" s="1126"/>
      <c r="J53" s="1126"/>
      <c r="K53" s="1126"/>
      <c r="L53" s="1126"/>
      <c r="M53" s="1126"/>
      <c r="N53" s="1126"/>
      <c r="O53" s="1126"/>
      <c r="P53" s="1126"/>
      <c r="Q53" s="1126"/>
      <c r="R53" s="1126"/>
      <c r="S53" s="1126"/>
      <c r="T53" s="1126"/>
      <c r="U53" s="1126"/>
      <c r="V53" s="1126"/>
      <c r="W53" s="1126"/>
      <c r="X53" s="1126"/>
      <c r="Y53" s="59"/>
    </row>
    <row r="54" spans="1:25" ht="15" hidden="1">
      <c r="A54" s="43"/>
      <c r="B54" s="78"/>
      <c r="C54" s="77"/>
      <c r="D54" s="61"/>
      <c r="E54" s="1126"/>
      <c r="F54" s="1126"/>
      <c r="G54" s="1126"/>
      <c r="H54" s="1126"/>
      <c r="I54" s="1126"/>
      <c r="J54" s="1126"/>
      <c r="K54" s="1126"/>
      <c r="L54" s="1126"/>
      <c r="M54" s="1126"/>
      <c r="N54" s="1126"/>
      <c r="O54" s="1126"/>
      <c r="P54" s="1126"/>
      <c r="Q54" s="1126"/>
      <c r="R54" s="1126"/>
      <c r="S54" s="1126"/>
      <c r="T54" s="1126"/>
      <c r="U54" s="1126"/>
      <c r="V54" s="1126"/>
      <c r="W54" s="1126"/>
      <c r="X54" s="1126"/>
      <c r="Y54" s="59"/>
    </row>
    <row r="55" spans="1:25" ht="15" hidden="1">
      <c r="A55" s="43"/>
      <c r="B55" s="78"/>
      <c r="C55" s="77"/>
      <c r="D55" s="61"/>
      <c r="E55" s="1126"/>
      <c r="F55" s="1126"/>
      <c r="G55" s="1126"/>
      <c r="H55" s="1126"/>
      <c r="I55" s="1126"/>
      <c r="J55" s="1126"/>
      <c r="K55" s="1126"/>
      <c r="L55" s="1126"/>
      <c r="M55" s="1126"/>
      <c r="N55" s="1126"/>
      <c r="O55" s="1126"/>
      <c r="P55" s="1126"/>
      <c r="Q55" s="1126"/>
      <c r="R55" s="1126"/>
      <c r="S55" s="1126"/>
      <c r="T55" s="1126"/>
      <c r="U55" s="1126"/>
      <c r="V55" s="1126"/>
      <c r="W55" s="1126"/>
      <c r="X55" s="1126"/>
      <c r="Y55" s="59"/>
    </row>
    <row r="56" spans="1:25" ht="25.5" hidden="1" customHeight="1">
      <c r="A56" s="43"/>
      <c r="B56" s="78"/>
      <c r="C56" s="77"/>
      <c r="D56" s="66"/>
      <c r="E56" s="1126"/>
      <c r="F56" s="1126"/>
      <c r="G56" s="1126"/>
      <c r="H56" s="1126"/>
      <c r="I56" s="1126"/>
      <c r="J56" s="1126"/>
      <c r="K56" s="1126"/>
      <c r="L56" s="1126"/>
      <c r="M56" s="1126"/>
      <c r="N56" s="1126"/>
      <c r="O56" s="1126"/>
      <c r="P56" s="1126"/>
      <c r="Q56" s="1126"/>
      <c r="R56" s="1126"/>
      <c r="S56" s="1126"/>
      <c r="T56" s="1126"/>
      <c r="U56" s="1126"/>
      <c r="V56" s="1126"/>
      <c r="W56" s="1126"/>
      <c r="X56" s="1126"/>
      <c r="Y56" s="59"/>
    </row>
    <row r="57" spans="1:25" ht="15" hidden="1">
      <c r="A57" s="43"/>
      <c r="B57" s="78"/>
      <c r="C57" s="77"/>
      <c r="D57" s="66"/>
      <c r="E57" s="1126"/>
      <c r="F57" s="1126"/>
      <c r="G57" s="1126"/>
      <c r="H57" s="1126"/>
      <c r="I57" s="1126"/>
      <c r="J57" s="1126"/>
      <c r="K57" s="1126"/>
      <c r="L57" s="1126"/>
      <c r="M57" s="1126"/>
      <c r="N57" s="1126"/>
      <c r="O57" s="1126"/>
      <c r="P57" s="1126"/>
      <c r="Q57" s="1126"/>
      <c r="R57" s="1126"/>
      <c r="S57" s="1126"/>
      <c r="T57" s="1126"/>
      <c r="U57" s="1126"/>
      <c r="V57" s="1126"/>
      <c r="W57" s="1126"/>
      <c r="X57" s="1126"/>
      <c r="Y57" s="59"/>
    </row>
    <row r="58" spans="1:25" ht="15" hidden="1" customHeight="1">
      <c r="A58" s="43"/>
      <c r="B58" s="78"/>
      <c r="C58" s="77"/>
      <c r="D58" s="61"/>
      <c r="E58" s="1127" t="s">
        <v>395</v>
      </c>
      <c r="F58" s="1127"/>
      <c r="G58" s="1127"/>
      <c r="H58" s="1127"/>
      <c r="I58" s="1127"/>
      <c r="J58" s="1127"/>
      <c r="K58" s="1127"/>
      <c r="L58" s="1127"/>
      <c r="M58" s="1127"/>
      <c r="N58" s="1127"/>
      <c r="O58" s="1127"/>
      <c r="P58" s="1127"/>
      <c r="Q58" s="1127"/>
      <c r="R58" s="1127"/>
      <c r="S58" s="1127"/>
      <c r="T58" s="1127"/>
      <c r="U58" s="1127"/>
      <c r="V58" s="231"/>
      <c r="W58" s="231"/>
      <c r="X58" s="231"/>
      <c r="Y58" s="59"/>
    </row>
    <row r="59" spans="1:25" ht="15" hidden="1" customHeight="1">
      <c r="A59" s="43"/>
      <c r="B59" s="78"/>
      <c r="C59" s="77"/>
      <c r="D59" s="61"/>
      <c r="E59" s="1129"/>
      <c r="F59" s="1129"/>
      <c r="G59" s="1129"/>
      <c r="H59" s="1124"/>
      <c r="I59" s="1125"/>
      <c r="J59" s="1125"/>
      <c r="K59" s="1125"/>
      <c r="L59" s="1125"/>
      <c r="M59" s="1125"/>
      <c r="N59" s="1125"/>
      <c r="O59" s="1125"/>
      <c r="P59" s="1125"/>
      <c r="Q59" s="1125"/>
      <c r="R59" s="1125"/>
      <c r="S59" s="1125"/>
      <c r="T59" s="1125"/>
      <c r="U59" s="1125"/>
      <c r="V59" s="1125"/>
      <c r="W59" s="1125"/>
      <c r="X59" s="1125"/>
      <c r="Y59" s="59"/>
    </row>
    <row r="60" spans="1:25" ht="15" hidden="1" customHeight="1">
      <c r="A60" s="43"/>
      <c r="B60" s="78"/>
      <c r="C60" s="77"/>
      <c r="D60" s="61"/>
      <c r="E60" s="1128"/>
      <c r="F60" s="1128"/>
      <c r="G60" s="1128"/>
      <c r="H60" s="1123"/>
      <c r="I60" s="1123"/>
      <c r="J60" s="1123"/>
      <c r="K60" s="1123"/>
      <c r="L60" s="1123"/>
      <c r="M60" s="1123"/>
      <c r="N60" s="1123"/>
      <c r="O60" s="1123"/>
      <c r="P60" s="1123"/>
      <c r="Q60" s="1123"/>
      <c r="R60" s="1123"/>
      <c r="S60" s="1123"/>
      <c r="T60" s="1123"/>
      <c r="U60" s="1123"/>
      <c r="V60" s="1123"/>
      <c r="W60" s="1123"/>
      <c r="X60" s="1123"/>
      <c r="Y60" s="59"/>
    </row>
    <row r="61" spans="1:25" ht="15" hidden="1">
      <c r="A61" s="43"/>
      <c r="B61" s="78"/>
      <c r="C61" s="77"/>
      <c r="D61" s="61"/>
      <c r="E61" s="70"/>
      <c r="F61" s="68"/>
      <c r="G61" s="69"/>
      <c r="H61" s="1123"/>
      <c r="I61" s="1123"/>
      <c r="J61" s="1123"/>
      <c r="K61" s="1123"/>
      <c r="L61" s="1123"/>
      <c r="M61" s="1123"/>
      <c r="N61" s="1123"/>
      <c r="O61" s="1123"/>
      <c r="P61" s="1123"/>
      <c r="Q61" s="1123"/>
      <c r="R61" s="1123"/>
      <c r="S61" s="1123"/>
      <c r="T61" s="1123"/>
      <c r="U61" s="1123"/>
      <c r="V61" s="1123"/>
      <c r="W61" s="1123"/>
      <c r="X61" s="112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7" t="s">
        <v>396</v>
      </c>
      <c r="F70" s="1127"/>
      <c r="G70" s="1127"/>
      <c r="H70" s="1127"/>
      <c r="I70" s="1127"/>
      <c r="J70" s="1127"/>
      <c r="K70" s="1127"/>
      <c r="L70" s="1127"/>
      <c r="M70" s="1127"/>
      <c r="N70" s="1127"/>
      <c r="O70" s="1127"/>
      <c r="P70" s="1127"/>
      <c r="Q70" s="1127"/>
      <c r="R70" s="1127"/>
      <c r="S70" s="1127"/>
      <c r="T70" s="1127"/>
      <c r="U70" s="449"/>
      <c r="V70" s="449"/>
      <c r="W70" s="449"/>
      <c r="X70" s="449"/>
      <c r="Y70" s="59"/>
    </row>
    <row r="71" spans="1:25" ht="15" hidden="1">
      <c r="A71" s="43"/>
      <c r="B71" s="78"/>
      <c r="C71" s="77"/>
      <c r="D71" s="61"/>
      <c r="E71" s="1127" t="s">
        <v>587</v>
      </c>
      <c r="F71" s="1127"/>
      <c r="G71" s="1127"/>
      <c r="H71" s="1127"/>
      <c r="I71" s="1127"/>
      <c r="J71" s="1127"/>
      <c r="K71" s="1127"/>
      <c r="L71" s="1127"/>
      <c r="M71" s="1127"/>
      <c r="N71" s="1127"/>
      <c r="O71" s="1127"/>
      <c r="P71" s="1127"/>
      <c r="Q71" s="1127"/>
      <c r="R71" s="1127"/>
      <c r="S71" s="1127"/>
      <c r="T71" s="1127"/>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27" t="s">
        <v>395</v>
      </c>
      <c r="F81" s="1127"/>
      <c r="G81" s="1127"/>
      <c r="H81" s="1127"/>
      <c r="I81" s="1127"/>
      <c r="J81" s="1127"/>
      <c r="K81" s="1127"/>
      <c r="L81" s="1127"/>
      <c r="M81" s="1127"/>
      <c r="N81" s="1127"/>
      <c r="O81" s="1127"/>
      <c r="P81" s="1127"/>
      <c r="Q81" s="1127"/>
      <c r="R81" s="1127"/>
      <c r="S81" s="1127"/>
      <c r="T81" s="1127"/>
      <c r="U81" s="1127"/>
      <c r="V81" s="231"/>
      <c r="W81" s="231"/>
      <c r="X81" s="231"/>
      <c r="Y81" s="59"/>
    </row>
    <row r="82" spans="1:25" ht="15" hidden="1" customHeight="1">
      <c r="A82" s="43"/>
      <c r="B82" s="78"/>
      <c r="C82" s="77"/>
      <c r="D82" s="61"/>
      <c r="E82" s="1128"/>
      <c r="F82" s="1128"/>
      <c r="G82" s="1128"/>
      <c r="H82" s="1124"/>
      <c r="I82" s="1125"/>
      <c r="J82" s="1125"/>
      <c r="K82" s="1125"/>
      <c r="L82" s="1125"/>
      <c r="M82" s="1125"/>
      <c r="N82" s="1125"/>
      <c r="O82" s="1125"/>
      <c r="P82" s="1125"/>
      <c r="Q82" s="1125"/>
      <c r="R82" s="1125"/>
      <c r="S82" s="1125"/>
      <c r="T82" s="1125"/>
      <c r="U82" s="1125"/>
      <c r="V82" s="1125"/>
      <c r="W82" s="1125"/>
      <c r="X82" s="1125"/>
      <c r="Y82" s="59"/>
    </row>
    <row r="83" spans="1:25" ht="15" hidden="1" customHeight="1">
      <c r="A83" s="43"/>
      <c r="B83" s="78"/>
      <c r="C83" s="77"/>
      <c r="D83" s="61"/>
      <c r="Y83" s="59"/>
    </row>
    <row r="84" spans="1:25" ht="15" hidden="1" customHeight="1">
      <c r="A84" s="43"/>
      <c r="B84" s="78"/>
      <c r="C84" s="77"/>
      <c r="D84" s="61"/>
      <c r="E84" s="70"/>
      <c r="F84" s="68"/>
      <c r="G84" s="69"/>
      <c r="H84" s="1123"/>
      <c r="I84" s="1123"/>
      <c r="J84" s="1123"/>
      <c r="K84" s="1123"/>
      <c r="L84" s="1123"/>
      <c r="M84" s="1123"/>
      <c r="N84" s="1123"/>
      <c r="O84" s="1123"/>
      <c r="P84" s="1123"/>
      <c r="Q84" s="1123"/>
      <c r="R84" s="1123"/>
      <c r="S84" s="1123"/>
      <c r="T84" s="1123"/>
      <c r="U84" s="1123"/>
      <c r="V84" s="1123"/>
      <c r="W84" s="1123"/>
      <c r="X84" s="112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1" t="s">
        <v>235</v>
      </c>
      <c r="F98" s="1131"/>
      <c r="G98" s="1131"/>
      <c r="H98" s="1131"/>
      <c r="I98" s="1131"/>
      <c r="J98" s="1131"/>
      <c r="K98" s="1131"/>
      <c r="L98" s="1131"/>
      <c r="M98" s="1131"/>
      <c r="N98" s="1131"/>
      <c r="O98" s="1131"/>
      <c r="P98" s="1131"/>
      <c r="Q98" s="1131"/>
      <c r="R98" s="1131"/>
      <c r="S98" s="1131"/>
      <c r="T98" s="1131"/>
      <c r="U98" s="1131"/>
      <c r="V98" s="1131"/>
      <c r="W98" s="1131"/>
      <c r="X98" s="113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0" t="s">
        <v>234</v>
      </c>
      <c r="G100" s="1130"/>
      <c r="H100" s="1130"/>
      <c r="I100" s="1130"/>
      <c r="J100" s="1130"/>
      <c r="K100" s="1130"/>
      <c r="L100" s="1130"/>
      <c r="M100" s="1130"/>
      <c r="N100" s="1130"/>
      <c r="O100" s="1130"/>
      <c r="P100" s="1130"/>
      <c r="Q100" s="1130"/>
      <c r="R100" s="1130"/>
      <c r="S100" s="113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0" t="s">
        <v>233</v>
      </c>
      <c r="G102" s="1130"/>
      <c r="H102" s="1130"/>
      <c r="I102" s="1130"/>
      <c r="J102" s="1130"/>
      <c r="K102" s="1130"/>
      <c r="L102" s="1130"/>
      <c r="M102" s="1130"/>
      <c r="N102" s="1130"/>
      <c r="O102" s="1130"/>
      <c r="P102" s="1130"/>
      <c r="Q102" s="1130"/>
      <c r="R102" s="1130"/>
      <c r="S102" s="1130"/>
      <c r="T102" s="1130"/>
      <c r="U102" s="1130"/>
      <c r="V102" s="1130"/>
      <c r="W102" s="1130"/>
      <c r="X102" s="113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20.12.2021</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591</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589</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592</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594</v>
      </c>
      <c r="H19" s="1193"/>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4" t="s">
        <v>687</v>
      </c>
      <c r="M5" s="1214"/>
      <c r="N5" s="1214"/>
      <c r="O5" s="1214"/>
      <c r="P5" s="1214"/>
      <c r="Q5" s="1214"/>
      <c r="R5" s="1214"/>
      <c r="S5" s="1214"/>
      <c r="T5" s="1214"/>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6" t="str">
        <f>IF(NameOrPr_ch="",IF(NameOrPr="","",NameOrPr),NameOrPr_ch)</f>
        <v>ДЖКХЭиРТ ЯО</v>
      </c>
      <c r="P7" s="1247"/>
      <c r="Q7" s="1247"/>
      <c r="R7" s="1247"/>
      <c r="S7" s="1247"/>
      <c r="T7" s="1248"/>
      <c r="U7" s="668"/>
      <c r="Y7" s="1014"/>
      <c r="Z7" s="506"/>
      <c r="AA7" s="506"/>
      <c r="AB7" s="506"/>
      <c r="AC7" s="506"/>
    </row>
    <row r="8" spans="1:29" s="571" customFormat="1" ht="18.75">
      <c r="A8" s="591"/>
      <c r="B8" s="591"/>
      <c r="C8" s="591"/>
      <c r="D8" s="591"/>
      <c r="E8" s="591"/>
      <c r="F8" s="591"/>
      <c r="G8" s="591"/>
      <c r="H8" s="591"/>
      <c r="L8" s="500"/>
      <c r="M8" s="618" t="s">
        <v>597</v>
      </c>
      <c r="N8" s="667"/>
      <c r="O8" s="1246" t="str">
        <f>IF(datePr_ch="",IF(datePr="","",datePr),datePr_ch)</f>
        <v>09.12.2021</v>
      </c>
      <c r="P8" s="1247"/>
      <c r="Q8" s="1247"/>
      <c r="R8" s="1247"/>
      <c r="S8" s="1247"/>
      <c r="T8" s="1248"/>
      <c r="U8" s="668"/>
      <c r="Y8" s="1014"/>
      <c r="Z8" s="591"/>
      <c r="AA8" s="591"/>
      <c r="AB8" s="591"/>
      <c r="AC8" s="591"/>
    </row>
    <row r="9" spans="1:29" s="492" customFormat="1" ht="18.75">
      <c r="A9" s="506"/>
      <c r="B9" s="506"/>
      <c r="C9" s="506"/>
      <c r="D9" s="506"/>
      <c r="E9" s="506"/>
      <c r="F9" s="506"/>
      <c r="G9" s="506"/>
      <c r="H9" s="506"/>
      <c r="L9" s="553"/>
      <c r="M9" s="618" t="s">
        <v>596</v>
      </c>
      <c r="N9" s="667"/>
      <c r="O9" s="1246" t="str">
        <f>IF(numberPr_ch="",IF(numberPr="","",numberPr),numberPr_ch)</f>
        <v>169-п/ст</v>
      </c>
      <c r="P9" s="1247"/>
      <c r="Q9" s="1247"/>
      <c r="R9" s="1247"/>
      <c r="S9" s="1247"/>
      <c r="T9" s="1248"/>
      <c r="U9" s="668"/>
      <c r="Y9" s="1014"/>
      <c r="Z9" s="506"/>
      <c r="AA9" s="506"/>
      <c r="AB9" s="506"/>
      <c r="AC9" s="506"/>
    </row>
    <row r="10" spans="1:29" s="492" customFormat="1" ht="18.75">
      <c r="A10" s="506"/>
      <c r="B10" s="506"/>
      <c r="C10" s="506"/>
      <c r="D10" s="506"/>
      <c r="E10" s="506"/>
      <c r="F10" s="506"/>
      <c r="G10" s="506"/>
      <c r="H10" s="506"/>
      <c r="L10" s="553"/>
      <c r="M10" s="618" t="s">
        <v>501</v>
      </c>
      <c r="N10" s="667"/>
      <c r="O10" s="1246" t="str">
        <f>IF(IstPub_ch="",IF(IstPub="","",IstPub),IstPub_ch)</f>
        <v>https://www.yarregion.ru/depts/dtert/tmpPages/prikaz.aspx</v>
      </c>
      <c r="P10" s="1247"/>
      <c r="Q10" s="1247"/>
      <c r="R10" s="1247"/>
      <c r="S10" s="1247"/>
      <c r="T10" s="1248"/>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15"/>
      <c r="M12" s="1215"/>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0"/>
      <c r="R13" s="1240"/>
      <c r="S13" s="1240"/>
      <c r="T13" s="1240"/>
      <c r="U13" s="1240"/>
      <c r="V13" s="1240"/>
    </row>
    <row r="14" spans="1:29">
      <c r="J14" s="482"/>
      <c r="K14" s="482"/>
      <c r="L14" s="1148" t="s">
        <v>454</v>
      </c>
      <c r="M14" s="1148"/>
      <c r="N14" s="1148"/>
      <c r="O14" s="1148"/>
      <c r="P14" s="1148"/>
      <c r="Q14" s="1148"/>
      <c r="R14" s="1148"/>
      <c r="S14" s="1148"/>
      <c r="T14" s="1148"/>
      <c r="U14" s="1148"/>
      <c r="V14" s="1148"/>
      <c r="W14" s="1148"/>
      <c r="X14" s="1148" t="s">
        <v>455</v>
      </c>
    </row>
    <row r="15" spans="1:29" ht="14.25" customHeight="1">
      <c r="J15" s="482"/>
      <c r="K15" s="482"/>
      <c r="L15" s="1227" t="s">
        <v>92</v>
      </c>
      <c r="M15" s="1227" t="s">
        <v>627</v>
      </c>
      <c r="N15" s="535"/>
      <c r="O15" s="1227" t="s">
        <v>628</v>
      </c>
      <c r="P15" s="1265" t="s">
        <v>629</v>
      </c>
      <c r="Q15" s="1265" t="s">
        <v>642</v>
      </c>
      <c r="R15" s="1265"/>
      <c r="S15" s="1265"/>
      <c r="T15" s="1265"/>
      <c r="U15" s="1265"/>
      <c r="V15" s="1227" t="s">
        <v>341</v>
      </c>
      <c r="W15" s="1239" t="s">
        <v>275</v>
      </c>
      <c r="X15" s="1148"/>
    </row>
    <row r="16" spans="1:29" s="524" customFormat="1" ht="25.5" customHeight="1">
      <c r="A16" s="586"/>
      <c r="B16" s="586"/>
      <c r="C16" s="586"/>
      <c r="D16" s="586"/>
      <c r="E16" s="586"/>
      <c r="F16" s="586"/>
      <c r="G16" s="592"/>
      <c r="H16" s="592"/>
      <c r="I16" s="532"/>
      <c r="J16" s="530"/>
      <c r="K16" s="530"/>
      <c r="L16" s="1227"/>
      <c r="M16" s="1227"/>
      <c r="N16" s="535"/>
      <c r="O16" s="1227"/>
      <c r="P16" s="1265"/>
      <c r="Q16" s="1265" t="s">
        <v>680</v>
      </c>
      <c r="R16" s="1265"/>
      <c r="S16" s="1254" t="s">
        <v>655</v>
      </c>
      <c r="T16" s="1254"/>
      <c r="U16" s="1254"/>
      <c r="V16" s="1227"/>
      <c r="W16" s="1239"/>
      <c r="X16" s="1148"/>
      <c r="Y16" s="1009"/>
      <c r="Z16" s="586"/>
      <c r="AA16" s="586"/>
      <c r="AB16" s="586"/>
      <c r="AC16" s="586"/>
    </row>
    <row r="17" spans="1:29" ht="14.25" customHeight="1">
      <c r="J17" s="482"/>
      <c r="K17" s="482"/>
      <c r="L17" s="1227"/>
      <c r="M17" s="1227"/>
      <c r="N17" s="535"/>
      <c r="O17" s="1227"/>
      <c r="P17" s="1265"/>
      <c r="Q17" s="535" t="s">
        <v>678</v>
      </c>
      <c r="R17" s="535" t="s">
        <v>679</v>
      </c>
      <c r="S17" s="537" t="s">
        <v>274</v>
      </c>
      <c r="T17" s="1251" t="s">
        <v>273</v>
      </c>
      <c r="U17" s="1251"/>
      <c r="V17" s="1227"/>
      <c r="W17" s="1239"/>
      <c r="X17" s="1148"/>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6">
        <f t="shared" ca="1" si="0"/>
        <v>8</v>
      </c>
      <c r="U18" s="1256"/>
      <c r="V18" s="488">
        <f ca="1">OFFSET(V18,0,-2)+1</f>
        <v>9</v>
      </c>
      <c r="W18" s="524"/>
      <c r="X18" s="488">
        <f ca="1">OFFSET(X18,0,-2)+1</f>
        <v>10</v>
      </c>
    </row>
    <row r="19" spans="1:29" ht="22.5">
      <c r="A19" s="1200">
        <v>1</v>
      </c>
      <c r="B19" s="981"/>
      <c r="C19" s="981"/>
      <c r="D19" s="981"/>
      <c r="E19" s="981"/>
      <c r="F19" s="981"/>
      <c r="G19" s="982"/>
      <c r="H19" s="982"/>
      <c r="I19" s="984"/>
      <c r="J19" s="976"/>
      <c r="K19" s="976"/>
      <c r="L19" s="594">
        <f>mergeValue(A19)</f>
        <v>1</v>
      </c>
      <c r="M19" s="642" t="s">
        <v>20</v>
      </c>
      <c r="N19" s="581"/>
      <c r="O19" s="1241"/>
      <c r="P19" s="1241"/>
      <c r="Q19" s="1241"/>
      <c r="R19" s="1241"/>
      <c r="S19" s="1241"/>
      <c r="T19" s="1241"/>
      <c r="U19" s="1241"/>
      <c r="V19" s="1241"/>
      <c r="W19" s="1241"/>
      <c r="X19" s="582" t="s">
        <v>476</v>
      </c>
    </row>
    <row r="20" spans="1:29" ht="22.5">
      <c r="A20" s="1200"/>
      <c r="B20" s="1200">
        <v>1</v>
      </c>
      <c r="C20" s="981"/>
      <c r="D20" s="981"/>
      <c r="E20" s="981"/>
      <c r="F20" s="981"/>
      <c r="G20" s="986"/>
      <c r="H20" s="983"/>
      <c r="I20" s="988"/>
      <c r="J20" s="973"/>
      <c r="K20" s="972"/>
      <c r="L20" s="594" t="str">
        <f>mergeValue(A20) &amp;"."&amp; mergeValue(B20)</f>
        <v>1.1</v>
      </c>
      <c r="M20" s="547" t="s">
        <v>16</v>
      </c>
      <c r="N20" s="581"/>
      <c r="O20" s="1241"/>
      <c r="P20" s="1241"/>
      <c r="Q20" s="1241"/>
      <c r="R20" s="1241"/>
      <c r="S20" s="1241"/>
      <c r="T20" s="1241"/>
      <c r="U20" s="1241"/>
      <c r="V20" s="1241"/>
      <c r="W20" s="1241"/>
      <c r="X20" s="582" t="s">
        <v>477</v>
      </c>
    </row>
    <row r="21" spans="1:29" ht="22.5">
      <c r="A21" s="1200"/>
      <c r="B21" s="1200"/>
      <c r="C21" s="1200">
        <v>1</v>
      </c>
      <c r="D21" s="981"/>
      <c r="E21" s="981"/>
      <c r="F21" s="981"/>
      <c r="G21" s="986"/>
      <c r="H21" s="983"/>
      <c r="I21" s="989"/>
      <c r="J21" s="973"/>
      <c r="K21" s="972"/>
      <c r="L21" s="594" t="str">
        <f>mergeValue(A21) &amp;"."&amp; mergeValue(B21)&amp;"."&amp; mergeValue(C21)</f>
        <v>1.1.1</v>
      </c>
      <c r="M21" s="548" t="s">
        <v>7</v>
      </c>
      <c r="N21" s="581"/>
      <c r="O21" s="1241"/>
      <c r="P21" s="1241"/>
      <c r="Q21" s="1241"/>
      <c r="R21" s="1241"/>
      <c r="S21" s="1241"/>
      <c r="T21" s="1241"/>
      <c r="U21" s="1241"/>
      <c r="V21" s="1241"/>
      <c r="W21" s="1241"/>
      <c r="X21" s="582" t="s">
        <v>634</v>
      </c>
    </row>
    <row r="22" spans="1:29">
      <c r="A22" s="1200"/>
      <c r="B22" s="1200"/>
      <c r="C22" s="1200"/>
      <c r="D22" s="1200">
        <v>1</v>
      </c>
      <c r="E22" s="981"/>
      <c r="F22" s="981"/>
      <c r="G22" s="986"/>
      <c r="H22" s="983"/>
      <c r="I22" s="989"/>
      <c r="J22" s="987"/>
      <c r="K22" s="972"/>
      <c r="L22" s="594" t="str">
        <f>mergeValue(A22) &amp;"."&amp; mergeValue(B22)&amp;"."&amp; mergeValue(C22)&amp;"."&amp; mergeValue(D22)</f>
        <v>1.1.1.1</v>
      </c>
      <c r="M22" s="549" t="s">
        <v>22</v>
      </c>
      <c r="N22" s="581"/>
      <c r="O22" s="1241"/>
      <c r="P22" s="1241"/>
      <c r="Q22" s="1241"/>
      <c r="R22" s="1241"/>
      <c r="S22" s="1241"/>
      <c r="T22" s="1241"/>
      <c r="U22" s="1241"/>
      <c r="V22" s="1241"/>
      <c r="W22" s="1241"/>
      <c r="X22" s="1021" t="s">
        <v>688</v>
      </c>
    </row>
    <row r="23" spans="1:29" ht="42.95" customHeight="1">
      <c r="A23" s="1200"/>
      <c r="B23" s="1200"/>
      <c r="C23" s="1200"/>
      <c r="D23" s="1200"/>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099"/>
      <c r="T23" s="651" t="s">
        <v>85</v>
      </c>
      <c r="U23" s="1097"/>
      <c r="V23" s="775" t="s">
        <v>85</v>
      </c>
      <c r="W23" s="840"/>
      <c r="X23" s="1217" t="s">
        <v>689</v>
      </c>
      <c r="Y23" s="1009" t="str">
        <f>strCheckDateTwo(N23:W23)</f>
        <v/>
      </c>
    </row>
    <row r="24" spans="1:29" hidden="1">
      <c r="A24" s="1200"/>
      <c r="B24" s="1200"/>
      <c r="C24" s="1200"/>
      <c r="D24" s="1200"/>
      <c r="E24" s="981"/>
      <c r="F24" s="981"/>
      <c r="G24" s="986"/>
      <c r="H24" s="983"/>
      <c r="I24" s="989"/>
      <c r="J24" s="987"/>
      <c r="K24" s="977"/>
      <c r="L24" s="632"/>
      <c r="M24" s="562"/>
      <c r="N24" s="647"/>
      <c r="O24" s="647"/>
      <c r="P24" s="647"/>
      <c r="Q24" s="647"/>
      <c r="R24" s="585" t="str">
        <f>S23 &amp; "-" &amp; U23</f>
        <v>-</v>
      </c>
      <c r="S24" s="513"/>
      <c r="T24" s="587"/>
      <c r="U24" s="513"/>
      <c r="V24" s="647"/>
      <c r="W24" s="839"/>
      <c r="X24" s="1218"/>
    </row>
    <row r="25" spans="1:29" ht="15" customHeight="1">
      <c r="A25" s="1200"/>
      <c r="B25" s="1200"/>
      <c r="C25" s="1200"/>
      <c r="D25" s="1200"/>
      <c r="E25" s="981"/>
      <c r="F25" s="981"/>
      <c r="G25" s="986"/>
      <c r="H25" s="983"/>
      <c r="I25" s="989"/>
      <c r="J25" s="987"/>
      <c r="K25" s="977"/>
      <c r="L25" s="539"/>
      <c r="M25" s="552" t="s">
        <v>5</v>
      </c>
      <c r="N25" s="550"/>
      <c r="O25" s="546"/>
      <c r="P25" s="546"/>
      <c r="Q25" s="546"/>
      <c r="R25" s="546"/>
      <c r="S25" s="574"/>
      <c r="T25" s="565"/>
      <c r="U25" s="564"/>
      <c r="V25" s="550"/>
      <c r="W25" s="550"/>
      <c r="X25" s="1219"/>
    </row>
    <row r="26" spans="1:29" s="476" customFormat="1" ht="15" customHeight="1">
      <c r="A26" s="1200"/>
      <c r="B26" s="1200"/>
      <c r="C26" s="1200"/>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0"/>
      <c r="B27" s="1200"/>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0"/>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3" t="s">
        <v>690</v>
      </c>
      <c r="N31" s="1193"/>
      <c r="O31" s="1193"/>
      <c r="P31" s="1193"/>
      <c r="Q31" s="1193"/>
      <c r="R31" s="1193"/>
      <c r="S31" s="1193"/>
      <c r="T31" s="1193"/>
      <c r="U31" s="1193"/>
      <c r="V31" s="1193"/>
      <c r="W31" s="1193"/>
      <c r="X31" s="1193"/>
      <c r="Y31" s="1098"/>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algorithmName="SHA-512" hashValue="7mODqx6cWkUcQCn6ek5lnEApaSoS7ec6/ycklC5qnY57TBAzrFGo9qCUYf05KSgphX0p0E228CPzxYTAOYBOzQ==" saltValue="STh2sB4of7aPoowslMiYm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4" t="s">
        <v>491</v>
      </c>
      <c r="G2" s="1195"/>
      <c r="H2" s="1196"/>
      <c r="I2" s="435"/>
    </row>
    <row r="3" spans="1:20" ht="3" customHeight="1"/>
    <row r="4" spans="1:20" s="190" customFormat="1" ht="11.25">
      <c r="A4" s="214"/>
      <c r="B4" s="214"/>
      <c r="C4" s="214"/>
      <c r="D4" s="214"/>
      <c r="F4" s="1148" t="s">
        <v>454</v>
      </c>
      <c r="G4" s="1148"/>
      <c r="H4" s="1148"/>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20.12.2021</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591</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589</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440"/>
      <c r="D11" s="440"/>
      <c r="F11" s="334" t="str">
        <f>"4."&amp;mergeValue(A11) &amp;"."&amp;mergeValue(B11)</f>
        <v>4.1.1</v>
      </c>
      <c r="G11" s="323" t="s">
        <v>593</v>
      </c>
      <c r="H11" s="316" t="str">
        <f>IF(region_name="","",region_name)</f>
        <v>Ярославская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440"/>
      <c r="F12" s="334" t="str">
        <f>"4."&amp;mergeValue(A12) &amp;"."&amp;mergeValue(B12)&amp;"."&amp;mergeValue(C12)</f>
        <v>4.1.1.1</v>
      </c>
      <c r="G12" s="340" t="s">
        <v>497</v>
      </c>
      <c r="H12" s="316" t="str">
        <f>IF(Территории!H13="","","" &amp; Территории!H13 &amp; "")</f>
        <v>город Рыбинск</v>
      </c>
      <c r="I12" s="196" t="s">
        <v>500</v>
      </c>
      <c r="J12" s="333"/>
      <c r="K12" s="214"/>
      <c r="L12" s="214"/>
      <c r="M12" s="214"/>
      <c r="N12" s="214"/>
      <c r="O12" s="214"/>
      <c r="P12" s="214"/>
      <c r="Q12" s="214"/>
      <c r="R12" s="214"/>
      <c r="S12" s="214"/>
      <c r="T12" s="214"/>
    </row>
    <row r="13" spans="1:20" s="190" customFormat="1" ht="56.25">
      <c r="A13" s="1198"/>
      <c r="B13" s="1198"/>
      <c r="C13" s="1198"/>
      <c r="D13" s="440">
        <v>1</v>
      </c>
      <c r="F13" s="334" t="str">
        <f>"4."&amp;mergeValue(A13) &amp;"."&amp;mergeValue(B13)&amp;"."&amp;mergeValue(C13)&amp;"."&amp;mergeValue(D13)</f>
        <v>4.1.1.1.1</v>
      </c>
      <c r="G13" s="419" t="s">
        <v>498</v>
      </c>
      <c r="H13" s="316" t="str">
        <f>IF(Территории!R14="","","" &amp; Территории!R14 &amp; "")</f>
        <v>город Рыбинск (78715000)</v>
      </c>
      <c r="I13" s="1105" t="s">
        <v>592</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3" t="s">
        <v>594</v>
      </c>
      <c r="H15" s="1193"/>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abSelected="1" topLeftCell="C4" zoomScaleNormal="100" workbookViewId="0">
      <selection activeCell="F29" sqref="F29"/>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4" t="s">
        <v>731</v>
      </c>
      <c r="E5" s="1214"/>
      <c r="F5" s="1214"/>
      <c r="G5" s="437"/>
    </row>
    <row r="6" spans="1:16" ht="3" customHeight="1">
      <c r="C6" s="86"/>
      <c r="D6" s="37"/>
      <c r="E6" s="84"/>
      <c r="F6" s="83"/>
      <c r="G6" s="286"/>
    </row>
    <row r="7" spans="1:16">
      <c r="C7" s="86"/>
      <c r="D7" s="1227" t="s">
        <v>454</v>
      </c>
      <c r="E7" s="1227"/>
      <c r="F7" s="1227"/>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3" t="s">
        <v>693</v>
      </c>
      <c r="F10" s="294" t="s">
        <v>458</v>
      </c>
      <c r="G10" s="196"/>
    </row>
    <row r="11" spans="1:16">
      <c r="A11" s="285"/>
      <c r="C11" s="86"/>
      <c r="D11" s="187" t="s">
        <v>295</v>
      </c>
      <c r="E11" s="287" t="s">
        <v>694</v>
      </c>
      <c r="F11" s="294" t="s">
        <v>458</v>
      </c>
      <c r="G11" s="196"/>
    </row>
    <row r="12" spans="1:16" ht="20.100000000000001" customHeight="1">
      <c r="A12" s="285"/>
      <c r="C12" s="86"/>
      <c r="D12" s="187" t="s">
        <v>8</v>
      </c>
      <c r="E12" s="1121" t="s">
        <v>1000</v>
      </c>
      <c r="F12" s="313" t="s">
        <v>999</v>
      </c>
      <c r="G12" s="1217" t="s">
        <v>598</v>
      </c>
    </row>
    <row r="13" spans="1:16" ht="15" customHeight="1">
      <c r="A13" s="285"/>
      <c r="C13" s="86"/>
      <c r="D13" s="114"/>
      <c r="E13" s="300" t="s">
        <v>328</v>
      </c>
      <c r="F13" s="297"/>
      <c r="G13" s="1219"/>
    </row>
    <row r="14" spans="1:16">
      <c r="A14" s="285"/>
      <c r="C14" s="86"/>
      <c r="D14" s="187" t="s">
        <v>329</v>
      </c>
      <c r="E14" s="287" t="s">
        <v>695</v>
      </c>
      <c r="F14" s="294" t="s">
        <v>458</v>
      </c>
      <c r="G14" s="790"/>
    </row>
    <row r="15" spans="1:16" ht="42.95" customHeight="1">
      <c r="A15" s="285"/>
      <c r="C15" s="86"/>
      <c r="D15" s="187" t="s">
        <v>443</v>
      </c>
      <c r="E15" s="1115"/>
      <c r="F15" s="1116"/>
      <c r="G15" s="1217" t="s">
        <v>696</v>
      </c>
    </row>
    <row r="16" spans="1:16" s="800" customFormat="1" ht="15" customHeight="1">
      <c r="A16" s="804"/>
      <c r="B16" s="186"/>
      <c r="C16" s="687"/>
      <c r="D16" s="825"/>
      <c r="E16" s="828" t="s">
        <v>328</v>
      </c>
      <c r="F16" s="791"/>
      <c r="G16" s="1219"/>
      <c r="I16" s="830"/>
      <c r="J16" s="830"/>
    </row>
    <row r="17" spans="1:16" s="800" customFormat="1">
      <c r="A17" s="804"/>
      <c r="B17" s="186"/>
      <c r="C17" s="687"/>
      <c r="D17" s="187" t="s">
        <v>734</v>
      </c>
      <c r="E17" s="783" t="s">
        <v>736</v>
      </c>
      <c r="F17" s="294" t="s">
        <v>458</v>
      </c>
      <c r="G17" s="790"/>
      <c r="I17" s="830"/>
      <c r="J17" s="830"/>
    </row>
    <row r="18" spans="1:16" s="800" customFormat="1" ht="18.75" hidden="1">
      <c r="A18" s="804"/>
      <c r="B18" s="186"/>
      <c r="C18" s="687"/>
      <c r="D18" s="786" t="s">
        <v>735</v>
      </c>
      <c r="E18" s="785"/>
      <c r="F18" s="784"/>
      <c r="G18" s="799"/>
      <c r="H18" s="787"/>
      <c r="I18" s="830"/>
      <c r="J18" s="830"/>
    </row>
    <row r="19" spans="1:16" ht="15" customHeight="1">
      <c r="A19" s="285"/>
      <c r="C19" s="86"/>
      <c r="D19" s="114"/>
      <c r="E19" s="828" t="s">
        <v>328</v>
      </c>
      <c r="F19" s="791"/>
      <c r="G19" s="792"/>
    </row>
    <row r="20" spans="1:16" ht="3" customHeight="1"/>
    <row r="21" spans="1:16">
      <c r="D21" s="789" t="s">
        <v>732</v>
      </c>
      <c r="E21" s="788" t="s">
        <v>733</v>
      </c>
      <c r="F21" s="726"/>
      <c r="G21" s="726"/>
      <c r="H21" s="726"/>
      <c r="I21" s="726"/>
      <c r="J21" s="726"/>
      <c r="K21" s="726"/>
      <c r="L21" s="726"/>
      <c r="M21" s="726"/>
      <c r="N21" s="726"/>
      <c r="O21" s="726"/>
      <c r="P21" s="726"/>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E12" location="'Форма 4.7'!$E$12" tooltip="Кликните по гиперссылке, чтобы перейти по ссылке на обосновывающие документы или отредактировать её" display="Типоваяформадоговоранатех.присоединение"/>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4" t="s">
        <v>697</v>
      </c>
      <c r="E5" s="1214"/>
      <c r="F5" s="1214"/>
      <c r="G5" s="1214"/>
      <c r="H5" s="1214"/>
      <c r="I5" s="335"/>
    </row>
    <row r="6" spans="1:9" ht="3" customHeight="1">
      <c r="C6" s="86"/>
      <c r="D6" s="37"/>
      <c r="E6" s="84"/>
      <c r="F6" s="84"/>
      <c r="G6" s="84"/>
      <c r="H6" s="83"/>
      <c r="I6" s="286"/>
    </row>
    <row r="7" spans="1:9" ht="21" customHeight="1">
      <c r="C7" s="86"/>
      <c r="D7" s="1227" t="s">
        <v>454</v>
      </c>
      <c r="E7" s="1227"/>
      <c r="F7" s="1227"/>
      <c r="G7" s="1227"/>
      <c r="H7" s="1227"/>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6"/>
    </row>
    <row r="11" spans="1:9" ht="20.100000000000001" customHeight="1">
      <c r="A11" s="285"/>
      <c r="C11" s="86"/>
      <c r="D11" s="187" t="s">
        <v>295</v>
      </c>
      <c r="E11" s="287" t="s">
        <v>460</v>
      </c>
      <c r="F11" s="294"/>
      <c r="G11" s="431"/>
      <c r="H11" s="294" t="s">
        <v>458</v>
      </c>
      <c r="I11" s="196" t="s">
        <v>461</v>
      </c>
    </row>
    <row r="12" spans="1:9" ht="45">
      <c r="A12" s="285"/>
      <c r="C12" s="86"/>
      <c r="D12" s="187" t="s">
        <v>329</v>
      </c>
      <c r="E12" s="287" t="s">
        <v>462</v>
      </c>
      <c r="F12" s="294"/>
      <c r="G12" s="413"/>
      <c r="H12" s="313"/>
      <c r="I12" s="414" t="s">
        <v>698</v>
      </c>
    </row>
    <row r="13" spans="1:9" ht="22.5">
      <c r="A13" s="285"/>
      <c r="B13" s="186">
        <v>3</v>
      </c>
      <c r="C13" s="86"/>
      <c r="D13" s="187">
        <v>2</v>
      </c>
      <c r="E13" s="351" t="s">
        <v>699</v>
      </c>
      <c r="F13" s="294"/>
      <c r="G13" s="294" t="s">
        <v>458</v>
      </c>
      <c r="H13" s="313"/>
      <c r="I13" s="415" t="s">
        <v>463</v>
      </c>
    </row>
    <row r="14" spans="1:9" ht="39" customHeight="1">
      <c r="A14" s="285"/>
      <c r="C14" s="86"/>
      <c r="D14" s="187">
        <v>3</v>
      </c>
      <c r="E14" s="1273" t="s">
        <v>700</v>
      </c>
      <c r="F14" s="1273"/>
      <c r="G14" s="1273"/>
      <c r="H14" s="1273"/>
      <c r="I14" s="412"/>
    </row>
    <row r="15" spans="1:9" ht="20.100000000000001" customHeight="1">
      <c r="A15" s="285"/>
      <c r="C15" s="86"/>
      <c r="D15" s="187" t="s">
        <v>444</v>
      </c>
      <c r="E15" s="295"/>
      <c r="F15" s="294"/>
      <c r="G15" s="294" t="s">
        <v>458</v>
      </c>
      <c r="H15" s="313"/>
      <c r="I15" s="1217" t="s">
        <v>701</v>
      </c>
    </row>
    <row r="16" spans="1:9" ht="15" customHeight="1">
      <c r="A16" s="285"/>
      <c r="C16" s="86"/>
      <c r="D16" s="114"/>
      <c r="E16" s="299" t="s">
        <v>328</v>
      </c>
      <c r="F16" s="300"/>
      <c r="G16" s="300"/>
      <c r="H16" s="297"/>
      <c r="I16" s="1219"/>
    </row>
    <row r="17" spans="1:12" ht="69" customHeight="1">
      <c r="A17" s="285"/>
      <c r="B17" s="186">
        <v>3</v>
      </c>
      <c r="C17" s="86"/>
      <c r="D17" s="187">
        <v>4</v>
      </c>
      <c r="E17" s="1273" t="s">
        <v>702</v>
      </c>
      <c r="F17" s="1273"/>
      <c r="G17" s="1273"/>
      <c r="H17" s="1273"/>
      <c r="I17" s="412"/>
    </row>
    <row r="18" spans="1:12" ht="20.100000000000001" customHeight="1">
      <c r="A18" s="285"/>
      <c r="C18" s="86"/>
      <c r="D18" s="187" t="s">
        <v>445</v>
      </c>
      <c r="E18" s="301" t="s">
        <v>464</v>
      </c>
      <c r="F18" s="294"/>
      <c r="G18" s="413"/>
      <c r="H18" s="294" t="s">
        <v>458</v>
      </c>
      <c r="I18" s="1217" t="s">
        <v>481</v>
      </c>
    </row>
    <row r="19" spans="1:12" ht="15" customHeight="1">
      <c r="A19" s="285"/>
      <c r="C19" s="86"/>
      <c r="D19" s="114"/>
      <c r="E19" s="299" t="s">
        <v>328</v>
      </c>
      <c r="F19" s="300"/>
      <c r="G19" s="300"/>
      <c r="H19" s="297"/>
      <c r="I19" s="1219"/>
    </row>
    <row r="20" spans="1:12" ht="30" customHeight="1">
      <c r="A20" s="285"/>
      <c r="B20" s="186">
        <v>3</v>
      </c>
      <c r="C20" s="86"/>
      <c r="D20" s="187">
        <v>5</v>
      </c>
      <c r="E20" s="1273" t="s">
        <v>703</v>
      </c>
      <c r="F20" s="1273"/>
      <c r="G20" s="1273"/>
      <c r="H20" s="1273"/>
      <c r="I20" s="412"/>
    </row>
    <row r="21" spans="1:12" ht="26.1" customHeight="1">
      <c r="A21" s="285"/>
      <c r="C21" s="86"/>
      <c r="D21" s="187" t="s">
        <v>446</v>
      </c>
      <c r="E21" s="1274" t="s">
        <v>704</v>
      </c>
      <c r="F21" s="1274"/>
      <c r="G21" s="1274"/>
      <c r="H21" s="1274"/>
      <c r="I21" s="412"/>
    </row>
    <row r="22" spans="1:12" ht="32.1" customHeight="1">
      <c r="A22" s="285"/>
      <c r="C22" s="86"/>
      <c r="D22" s="187" t="s">
        <v>447</v>
      </c>
      <c r="E22" s="302" t="s">
        <v>465</v>
      </c>
      <c r="F22" s="294"/>
      <c r="G22" s="413"/>
      <c r="H22" s="294" t="s">
        <v>458</v>
      </c>
      <c r="I22" s="1217" t="s">
        <v>705</v>
      </c>
    </row>
    <row r="23" spans="1:12" ht="15" customHeight="1">
      <c r="A23" s="285"/>
      <c r="C23" s="86"/>
      <c r="D23" s="114"/>
      <c r="E23" s="300" t="s">
        <v>328</v>
      </c>
      <c r="F23" s="296"/>
      <c r="G23" s="296"/>
      <c r="H23" s="297"/>
      <c r="I23" s="1219"/>
    </row>
    <row r="24" spans="1:12" ht="14.25" customHeight="1">
      <c r="A24" s="285"/>
      <c r="C24" s="86"/>
      <c r="D24" s="187" t="s">
        <v>448</v>
      </c>
      <c r="E24" s="1274" t="s">
        <v>706</v>
      </c>
      <c r="F24" s="1274"/>
      <c r="G24" s="1274"/>
      <c r="H24" s="1274"/>
      <c r="I24" s="412"/>
    </row>
    <row r="25" spans="1:12" ht="54.95" customHeight="1">
      <c r="A25" s="285"/>
      <c r="C25" s="86"/>
      <c r="D25" s="187" t="s">
        <v>449</v>
      </c>
      <c r="E25" s="302" t="s">
        <v>467</v>
      </c>
      <c r="F25" s="294"/>
      <c r="G25" s="413"/>
      <c r="H25" s="294" t="s">
        <v>458</v>
      </c>
      <c r="I25" s="1199" t="s">
        <v>599</v>
      </c>
    </row>
    <row r="26" spans="1:12" ht="15" customHeight="1">
      <c r="A26" s="285"/>
      <c r="C26" s="86"/>
      <c r="D26" s="114"/>
      <c r="E26" s="300" t="s">
        <v>328</v>
      </c>
      <c r="F26" s="296"/>
      <c r="G26" s="296"/>
      <c r="H26" s="297"/>
      <c r="I26" s="1199"/>
    </row>
    <row r="27" spans="1:12" ht="26.1" customHeight="1">
      <c r="A27" s="285"/>
      <c r="C27" s="86"/>
      <c r="D27" s="187" t="s">
        <v>450</v>
      </c>
      <c r="E27" s="1274" t="s">
        <v>707</v>
      </c>
      <c r="F27" s="1274"/>
      <c r="G27" s="1274"/>
      <c r="H27" s="1274"/>
      <c r="I27" s="412"/>
    </row>
    <row r="28" spans="1:12" ht="32.1" customHeight="1">
      <c r="A28" s="285"/>
      <c r="C28" s="86"/>
      <c r="D28" s="187" t="s">
        <v>451</v>
      </c>
      <c r="E28" s="302" t="s">
        <v>466</v>
      </c>
      <c r="F28" s="294"/>
      <c r="G28" s="305"/>
      <c r="H28" s="294" t="s">
        <v>458</v>
      </c>
      <c r="I28" s="1217" t="s">
        <v>708</v>
      </c>
      <c r="L28" s="212" t="s">
        <v>576</v>
      </c>
    </row>
    <row r="29" spans="1:12" ht="15" customHeight="1">
      <c r="A29" s="285"/>
      <c r="C29" s="86"/>
      <c r="D29" s="114"/>
      <c r="E29" s="300" t="s">
        <v>328</v>
      </c>
      <c r="F29" s="296"/>
      <c r="G29" s="296"/>
      <c r="H29" s="297"/>
      <c r="I29" s="1219"/>
    </row>
    <row r="30" spans="1:12" ht="49.5" customHeight="1">
      <c r="A30" s="285"/>
      <c r="B30" s="186">
        <v>3</v>
      </c>
      <c r="C30" s="86"/>
      <c r="D30" s="187" t="s">
        <v>69</v>
      </c>
      <c r="E30" s="1273" t="s">
        <v>710</v>
      </c>
      <c r="F30" s="1273"/>
      <c r="G30" s="1273"/>
      <c r="H30" s="1273"/>
      <c r="I30" s="412"/>
    </row>
    <row r="31" spans="1:12" ht="20.100000000000001" customHeight="1">
      <c r="A31" s="285"/>
      <c r="C31" s="86"/>
      <c r="D31" s="187" t="s">
        <v>452</v>
      </c>
      <c r="E31" s="295"/>
      <c r="F31" s="294"/>
      <c r="G31" s="294" t="s">
        <v>458</v>
      </c>
      <c r="H31" s="313"/>
      <c r="I31" s="1217" t="s">
        <v>480</v>
      </c>
    </row>
    <row r="32" spans="1:12" ht="15" customHeight="1">
      <c r="A32" s="285"/>
      <c r="C32" s="86"/>
      <c r="D32" s="114"/>
      <c r="E32" s="299" t="s">
        <v>328</v>
      </c>
      <c r="F32" s="296"/>
      <c r="G32" s="296"/>
      <c r="H32" s="297"/>
      <c r="I32" s="1219"/>
    </row>
    <row r="33" spans="1:12" s="174" customFormat="1" ht="3" customHeight="1">
      <c r="A33" s="285"/>
      <c r="K33" s="289"/>
      <c r="L33" s="289"/>
    </row>
    <row r="34" spans="1:12" ht="24.75" customHeight="1">
      <c r="D34" s="298">
        <v>1</v>
      </c>
      <c r="E34" s="1193" t="s">
        <v>709</v>
      </c>
      <c r="F34" s="1193"/>
      <c r="G34" s="1193"/>
      <c r="H34" s="1193"/>
      <c r="I34" s="1193"/>
    </row>
  </sheetData>
  <sheetProtection algorithmName="SHA-512" hashValue="8rMKIaKlD4ULVRKQTnnuJPNyysxQv/0Vn2ekJrcCFgE1/TUzizW8N/bLrFTeef32UWFya+U7uMzkpLQ8yIYlnQ==" saltValue="erk+NLMPu/Qixw639seW2g=="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099"/>
      <c r="J12" s="1091"/>
      <c r="K12" s="1217"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19"/>
    </row>
    <row r="14" spans="1:14" ht="3" customHeight="1">
      <c r="A14" s="131"/>
      <c r="B14" s="131"/>
      <c r="C14" s="131"/>
    </row>
    <row r="15" spans="1:14" ht="27.75" customHeight="1">
      <c r="E15" s="1277" t="s">
        <v>595</v>
      </c>
      <c r="F15" s="1277"/>
      <c r="G15" s="1277"/>
      <c r="H15" s="1277"/>
      <c r="I15" s="1277"/>
      <c r="J15" s="1277"/>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7" t="s">
        <v>314</v>
      </c>
      <c r="E7" s="1159"/>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4"/>
    </row>
    <row r="13" spans="3:9" ht="12" customHeight="1">
      <c r="C13" s="50"/>
      <c r="D13" s="428"/>
      <c r="E13" s="429" t="s">
        <v>177</v>
      </c>
    </row>
    <row r="14" spans="3:9" ht="3" customHeight="1"/>
    <row r="15" spans="3:9" ht="22.5" customHeight="1">
      <c r="C15" s="168"/>
      <c r="D15" s="1279" t="s">
        <v>315</v>
      </c>
      <c r="E15" s="1279"/>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4" t="s">
        <v>491</v>
      </c>
      <c r="G2" s="1195"/>
      <c r="H2" s="1196"/>
      <c r="I2" s="807"/>
    </row>
    <row r="3" spans="1:20" ht="3" customHeight="1"/>
    <row r="4" spans="1:20" s="1008" customFormat="1" ht="11.25">
      <c r="A4" s="1014"/>
      <c r="B4" s="1014"/>
      <c r="C4" s="1014"/>
      <c r="D4" s="1014"/>
      <c r="F4" s="1148" t="s">
        <v>454</v>
      </c>
      <c r="G4" s="1148"/>
      <c r="H4" s="1148"/>
      <c r="I4" s="1197" t="s">
        <v>455</v>
      </c>
      <c r="J4" s="1014"/>
      <c r="K4" s="1014"/>
      <c r="L4" s="1014"/>
      <c r="M4" s="1014"/>
      <c r="N4" s="1014"/>
      <c r="O4" s="1014"/>
      <c r="P4" s="1014"/>
      <c r="Q4" s="1014"/>
      <c r="R4" s="1014"/>
      <c r="S4" s="1014"/>
      <c r="T4" s="1014"/>
    </row>
    <row r="5" spans="1:20" s="1008" customFormat="1" ht="11.25" customHeight="1">
      <c r="A5" s="1014"/>
      <c r="B5" s="1014"/>
      <c r="C5" s="1014"/>
      <c r="D5" s="1014"/>
      <c r="F5" s="1103" t="s">
        <v>92</v>
      </c>
      <c r="G5" s="811" t="s">
        <v>457</v>
      </c>
      <c r="H5" s="1110" t="s">
        <v>442</v>
      </c>
      <c r="I5" s="1197"/>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6" t="str">
        <f>IF(dateCh="","",dateCh)</f>
        <v>20.12.2021</v>
      </c>
      <c r="I7" s="817" t="s">
        <v>493</v>
      </c>
      <c r="J7" s="616"/>
      <c r="K7" s="1014"/>
      <c r="L7" s="1014"/>
      <c r="M7" s="1014"/>
      <c r="N7" s="1014"/>
      <c r="O7" s="1014"/>
      <c r="P7" s="1014"/>
      <c r="Q7" s="1014"/>
      <c r="R7" s="1014"/>
      <c r="S7" s="1014"/>
      <c r="T7" s="1014"/>
    </row>
    <row r="8" spans="1:20" s="1008" customFormat="1" ht="45">
      <c r="A8" s="1198">
        <v>1</v>
      </c>
      <c r="B8" s="1014"/>
      <c r="C8" s="1014"/>
      <c r="D8" s="1014"/>
      <c r="F8" s="1030" t="str">
        <f>"2." &amp;mergeValue(A8)</f>
        <v>2.1</v>
      </c>
      <c r="G8" s="816" t="s">
        <v>494</v>
      </c>
      <c r="H8" s="1106"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198"/>
      <c r="B9" s="1014"/>
      <c r="C9" s="1014"/>
      <c r="D9" s="1014"/>
      <c r="F9" s="1030" t="str">
        <f>"3." &amp;mergeValue(A9)</f>
        <v>3.1</v>
      </c>
      <c r="G9" s="816" t="s">
        <v>495</v>
      </c>
      <c r="H9" s="1106" t="str">
        <f>IF('Перечень тарифов'!F21="","наименование отсутствует","" &amp; 'Перечень тарифов'!F21 &amp; "")</f>
        <v>Подключение (технологическое присоединение) к системе теплоснабжения</v>
      </c>
      <c r="I9" s="817" t="s">
        <v>589</v>
      </c>
      <c r="J9" s="616"/>
      <c r="K9" s="1014"/>
      <c r="L9" s="1014"/>
      <c r="M9" s="1014"/>
      <c r="N9" s="1014"/>
      <c r="O9" s="1014"/>
      <c r="P9" s="1014"/>
      <c r="Q9" s="1014"/>
      <c r="R9" s="1014"/>
      <c r="S9" s="1014"/>
      <c r="T9" s="1014"/>
    </row>
    <row r="10" spans="1:20" s="1008" customFormat="1" ht="22.5">
      <c r="A10" s="1198"/>
      <c r="B10" s="1014"/>
      <c r="C10" s="1014"/>
      <c r="D10" s="1014"/>
      <c r="F10" s="1030" t="str">
        <f>"4."&amp;mergeValue(A10)</f>
        <v>4.1</v>
      </c>
      <c r="G10" s="816" t="s">
        <v>496</v>
      </c>
      <c r="H10" s="1110" t="s">
        <v>458</v>
      </c>
      <c r="I10" s="817"/>
      <c r="J10" s="616"/>
      <c r="K10" s="1014"/>
      <c r="L10" s="1014"/>
      <c r="M10" s="1014"/>
      <c r="N10" s="1014"/>
      <c r="O10" s="1014"/>
      <c r="P10" s="1014"/>
      <c r="Q10" s="1014"/>
      <c r="R10" s="1014"/>
      <c r="S10" s="1014"/>
      <c r="T10" s="1014"/>
    </row>
    <row r="11" spans="1:20" s="1008" customFormat="1" ht="18.75">
      <c r="A11" s="1198"/>
      <c r="B11" s="1198">
        <v>1</v>
      </c>
      <c r="C11" s="1104"/>
      <c r="D11" s="1104"/>
      <c r="F11" s="1030" t="str">
        <f>"4."&amp;mergeValue(A11) &amp;"."&amp;mergeValue(B11)</f>
        <v>4.1.1</v>
      </c>
      <c r="G11" s="831" t="s">
        <v>593</v>
      </c>
      <c r="H11" s="1106" t="str">
        <f>IF(region_name="","",region_name)</f>
        <v>Ярославская область</v>
      </c>
      <c r="I11" s="817" t="s">
        <v>499</v>
      </c>
      <c r="J11" s="616"/>
      <c r="K11" s="1014"/>
      <c r="L11" s="1014"/>
      <c r="M11" s="1014"/>
      <c r="N11" s="1014"/>
      <c r="O11" s="1014"/>
      <c r="P11" s="1014"/>
      <c r="Q11" s="1014"/>
      <c r="R11" s="1014"/>
      <c r="S11" s="1014"/>
      <c r="T11" s="1014"/>
    </row>
    <row r="12" spans="1:20" s="1008" customFormat="1" ht="22.5">
      <c r="A12" s="1198"/>
      <c r="B12" s="1198"/>
      <c r="C12" s="1198">
        <v>1</v>
      </c>
      <c r="D12" s="1104"/>
      <c r="F12" s="1030" t="str">
        <f>"4."&amp;mergeValue(A12) &amp;"."&amp;mergeValue(B12)&amp;"."&amp;mergeValue(C12)</f>
        <v>4.1.1.1</v>
      </c>
      <c r="G12" s="818" t="s">
        <v>497</v>
      </c>
      <c r="H12" s="1106" t="str">
        <f>IF(Территории!H13="","","" &amp; Территории!H13 &amp; "")</f>
        <v>город Рыбинск</v>
      </c>
      <c r="I12" s="817" t="s">
        <v>500</v>
      </c>
      <c r="J12" s="616"/>
      <c r="K12" s="1014"/>
      <c r="L12" s="1014"/>
      <c r="M12" s="1014"/>
      <c r="N12" s="1014"/>
      <c r="O12" s="1014"/>
      <c r="P12" s="1014"/>
      <c r="Q12" s="1014"/>
      <c r="R12" s="1014"/>
      <c r="S12" s="1014"/>
      <c r="T12" s="1014"/>
    </row>
    <row r="13" spans="1:20" s="1008" customFormat="1" ht="56.25">
      <c r="A13" s="1198"/>
      <c r="B13" s="1198"/>
      <c r="C13" s="1198"/>
      <c r="D13" s="1104">
        <v>1</v>
      </c>
      <c r="F13" s="1030" t="str">
        <f>"4."&amp;mergeValue(A13) &amp;"."&amp;mergeValue(B13)&amp;"."&amp;mergeValue(C13)&amp;"."&amp;mergeValue(D13)</f>
        <v>4.1.1.1.1</v>
      </c>
      <c r="G13" s="819" t="s">
        <v>498</v>
      </c>
      <c r="H13" s="1106" t="str">
        <f>IF(Территории!R14="","","" &amp; Территории!R14 &amp; "")</f>
        <v>город Рыбинск (78715000)</v>
      </c>
      <c r="I13" s="1105"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3" t="s">
        <v>594</v>
      </c>
      <c r="H15" s="1193"/>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6" t="s">
        <v>55</v>
      </c>
      <c r="E7" s="1276"/>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39"/>
    </row>
    <row r="3" spans="2:5" ht="3" customHeight="1"/>
    <row r="4" spans="2:5" ht="21.75" customHeight="1" thickBot="1">
      <c r="B4" s="1122" t="s">
        <v>1</v>
      </c>
      <c r="C4" s="1122" t="s">
        <v>91</v>
      </c>
      <c r="D4" s="1122"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2">
        <v>44550.34611111111</v>
      </c>
      <c r="B2" s="12" t="s">
        <v>775</v>
      </c>
      <c r="C2" s="12" t="s">
        <v>442</v>
      </c>
    </row>
    <row r="3" spans="1:4">
      <c r="A3" s="1112">
        <v>44550.346226851849</v>
      </c>
      <c r="B3" s="12" t="s">
        <v>775</v>
      </c>
      <c r="C3" s="12" t="s">
        <v>442</v>
      </c>
    </row>
    <row r="4" spans="1:4">
      <c r="A4" s="1112">
        <v>44550.346238425926</v>
      </c>
      <c r="B4" s="12" t="s">
        <v>980</v>
      </c>
      <c r="C4" s="12" t="s">
        <v>442</v>
      </c>
    </row>
    <row r="5" spans="1:4">
      <c r="A5" s="1112">
        <v>44550.348576388889</v>
      </c>
      <c r="B5" s="12" t="s">
        <v>775</v>
      </c>
      <c r="C5" s="12" t="s">
        <v>442</v>
      </c>
    </row>
    <row r="6" spans="1:4">
      <c r="A6" s="1112">
        <v>44550.348587962966</v>
      </c>
      <c r="B6" s="12" t="s">
        <v>980</v>
      </c>
      <c r="C6" s="12" t="s">
        <v>442</v>
      </c>
    </row>
    <row r="7" spans="1:4">
      <c r="A7" s="1112">
        <v>44550.392384259256</v>
      </c>
      <c r="B7" s="12" t="s">
        <v>775</v>
      </c>
      <c r="C7" s="12" t="s">
        <v>442</v>
      </c>
    </row>
    <row r="8" spans="1:4">
      <c r="A8" s="1112">
        <v>44550.392418981479</v>
      </c>
      <c r="B8" s="12" t="s">
        <v>980</v>
      </c>
      <c r="C8"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69">
        <v>1</v>
      </c>
      <c r="E9" s="1313"/>
      <c r="F9" s="1315"/>
      <c r="G9" s="1303" t="s">
        <v>85</v>
      </c>
      <c r="H9" s="1169"/>
      <c r="I9" s="1169">
        <v>1</v>
      </c>
      <c r="J9" s="1309"/>
      <c r="K9" s="1207" t="s">
        <v>85</v>
      </c>
      <c r="L9" s="1163"/>
      <c r="M9" s="1163" t="s">
        <v>93</v>
      </c>
      <c r="N9" s="1312"/>
      <c r="O9" s="1207" t="s">
        <v>85</v>
      </c>
      <c r="P9" s="1163"/>
      <c r="Q9" s="1163" t="s">
        <v>93</v>
      </c>
      <c r="R9" s="1307"/>
      <c r="S9" s="1207" t="s">
        <v>85</v>
      </c>
      <c r="T9" s="1088"/>
      <c r="U9" s="1088" t="s">
        <v>93</v>
      </c>
      <c r="V9" s="1111"/>
      <c r="W9" s="307"/>
    </row>
    <row r="10" spans="1:23" s="740" customFormat="1" ht="17.100000000000001" customHeight="1">
      <c r="A10" s="205"/>
      <c r="C10" s="159"/>
      <c r="D10" s="1169"/>
      <c r="E10" s="1313"/>
      <c r="F10" s="1315"/>
      <c r="G10" s="1303"/>
      <c r="H10" s="1169"/>
      <c r="I10" s="1169"/>
      <c r="J10" s="1309"/>
      <c r="K10" s="1207"/>
      <c r="L10" s="1163"/>
      <c r="M10" s="1163"/>
      <c r="N10" s="1312"/>
      <c r="O10" s="1207"/>
      <c r="P10" s="1163"/>
      <c r="Q10" s="1163"/>
      <c r="R10" s="1307"/>
      <c r="S10" s="1207"/>
      <c r="T10" s="1090"/>
      <c r="U10" s="745"/>
      <c r="V10" s="746" t="s">
        <v>717</v>
      </c>
      <c r="W10" s="747"/>
    </row>
    <row r="11" spans="1:23" s="102" customFormat="1" ht="17.100000000000001" customHeight="1">
      <c r="A11" s="205"/>
      <c r="C11" s="159"/>
      <c r="D11" s="1167"/>
      <c r="E11" s="1314"/>
      <c r="F11" s="1316"/>
      <c r="G11" s="1167"/>
      <c r="H11" s="1167"/>
      <c r="I11" s="1167"/>
      <c r="J11" s="1310"/>
      <c r="K11" s="1167"/>
      <c r="L11" s="1167"/>
      <c r="M11" s="1167"/>
      <c r="N11" s="1307"/>
      <c r="O11" s="1167"/>
      <c r="P11" s="1089"/>
      <c r="Q11" s="745"/>
      <c r="R11" s="746" t="s">
        <v>716</v>
      </c>
      <c r="S11" s="742"/>
      <c r="T11" s="742"/>
      <c r="U11" s="742"/>
      <c r="V11" s="742"/>
      <c r="W11" s="747"/>
    </row>
    <row r="12" spans="1:23" s="102" customFormat="1" ht="17.100000000000001" customHeight="1">
      <c r="A12" s="205"/>
      <c r="C12" s="159"/>
      <c r="D12" s="1167"/>
      <c r="E12" s="1314"/>
      <c r="F12" s="1316"/>
      <c r="G12" s="1167"/>
      <c r="H12" s="1167"/>
      <c r="I12" s="1167"/>
      <c r="J12" s="1310"/>
      <c r="K12" s="1167"/>
      <c r="L12" s="745"/>
      <c r="M12" s="746"/>
      <c r="N12" s="746" t="s">
        <v>412</v>
      </c>
      <c r="O12" s="746"/>
      <c r="P12" s="746"/>
      <c r="Q12" s="746"/>
      <c r="R12" s="746"/>
      <c r="S12" s="742"/>
      <c r="T12" s="742"/>
      <c r="U12" s="742"/>
      <c r="V12" s="742"/>
      <c r="W12" s="747"/>
    </row>
    <row r="13" spans="1:23" s="102" customFormat="1" ht="17.25" customHeight="1">
      <c r="A13" s="205"/>
      <c r="C13" s="159"/>
      <c r="D13" s="1167"/>
      <c r="E13" s="1314"/>
      <c r="F13" s="1316"/>
      <c r="G13" s="1167"/>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8"/>
      <c r="E15" s="1317"/>
      <c r="F15" s="1302"/>
      <c r="G15" s="1304"/>
      <c r="H15" s="1169"/>
      <c r="I15" s="1169">
        <v>1</v>
      </c>
      <c r="J15" s="1309"/>
      <c r="K15" s="1207" t="s">
        <v>85</v>
      </c>
      <c r="L15" s="1163"/>
      <c r="M15" s="1163" t="s">
        <v>93</v>
      </c>
      <c r="N15" s="1312"/>
      <c r="O15" s="1207" t="s">
        <v>85</v>
      </c>
      <c r="P15" s="1163"/>
      <c r="Q15" s="1163" t="s">
        <v>93</v>
      </c>
      <c r="R15" s="1307"/>
      <c r="S15" s="1207" t="s">
        <v>85</v>
      </c>
      <c r="T15" s="1088"/>
      <c r="U15" s="1088" t="s">
        <v>93</v>
      </c>
      <c r="V15" s="1111"/>
      <c r="W15" s="307"/>
    </row>
    <row r="16" spans="1:23" s="743" customFormat="1" ht="16.5" customHeight="1">
      <c r="A16" s="749"/>
      <c r="B16" s="744"/>
      <c r="C16" s="748"/>
      <c r="D16" s="1308"/>
      <c r="E16" s="1317"/>
      <c r="F16" s="1302"/>
      <c r="G16" s="1304"/>
      <c r="H16" s="1169"/>
      <c r="I16" s="1169"/>
      <c r="J16" s="1309"/>
      <c r="K16" s="1207"/>
      <c r="L16" s="1163"/>
      <c r="M16" s="1163"/>
      <c r="N16" s="1312"/>
      <c r="O16" s="1207"/>
      <c r="P16" s="1163"/>
      <c r="Q16" s="1163"/>
      <c r="R16" s="1307"/>
      <c r="S16" s="1207"/>
      <c r="T16" s="1090"/>
      <c r="U16" s="745"/>
      <c r="V16" s="746" t="s">
        <v>717</v>
      </c>
      <c r="W16" s="747"/>
    </row>
    <row r="17" spans="1:36" ht="17.100000000000001" customHeight="1">
      <c r="A17" s="205"/>
      <c r="B17" s="102"/>
      <c r="C17" s="159"/>
      <c r="D17" s="1308"/>
      <c r="E17" s="1317"/>
      <c r="F17" s="1302"/>
      <c r="G17" s="1304"/>
      <c r="H17" s="1169"/>
      <c r="I17" s="1169"/>
      <c r="J17" s="1310"/>
      <c r="K17" s="1207"/>
      <c r="L17" s="1163"/>
      <c r="M17" s="1163"/>
      <c r="N17" s="1307"/>
      <c r="O17" s="1207"/>
      <c r="P17" s="1089"/>
      <c r="Q17" s="745"/>
      <c r="R17" s="746" t="s">
        <v>716</v>
      </c>
      <c r="S17" s="742"/>
      <c r="T17" s="742"/>
      <c r="U17" s="742"/>
      <c r="V17" s="742"/>
      <c r="W17" s="747"/>
    </row>
    <row r="18" spans="1:36" ht="17.100000000000001" customHeight="1">
      <c r="A18" s="205"/>
      <c r="B18" s="102"/>
      <c r="C18" s="159"/>
      <c r="D18" s="1308"/>
      <c r="E18" s="1317"/>
      <c r="F18" s="1302"/>
      <c r="G18" s="1304"/>
      <c r="H18" s="1169"/>
      <c r="I18" s="1169"/>
      <c r="J18" s="1310"/>
      <c r="K18" s="1207"/>
      <c r="L18" s="745"/>
      <c r="M18" s="746"/>
      <c r="N18" s="746" t="s">
        <v>412</v>
      </c>
      <c r="O18" s="746"/>
      <c r="P18" s="746"/>
      <c r="Q18" s="746"/>
      <c r="R18" s="746"/>
      <c r="S18" s="742"/>
      <c r="T18" s="742"/>
      <c r="U18" s="742"/>
      <c r="V18" s="742"/>
      <c r="W18" s="747"/>
    </row>
    <row r="19" spans="1:36" ht="17.100000000000001" customHeight="1">
      <c r="A19" s="205"/>
      <c r="B19" s="102"/>
      <c r="C19" s="159"/>
      <c r="D19" s="1308"/>
      <c r="E19" s="1317"/>
      <c r="F19" s="1302"/>
      <c r="G19" s="1304"/>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4" t="s">
        <v>270</v>
      </c>
      <c r="S27" s="1254"/>
      <c r="T27" s="1254"/>
      <c r="U27" s="1227" t="s">
        <v>341</v>
      </c>
      <c r="W27" s="1305"/>
    </row>
    <row r="28" spans="1:36" ht="17.100000000000001" customHeight="1">
      <c r="O28" s="1255" t="s">
        <v>606</v>
      </c>
      <c r="P28" s="1255" t="s">
        <v>271</v>
      </c>
      <c r="Q28" s="1255"/>
      <c r="R28" s="1254"/>
      <c r="S28" s="1254"/>
      <c r="T28" s="1254"/>
      <c r="U28" s="1227"/>
      <c r="W28" s="1305"/>
    </row>
    <row r="29" spans="1:36" ht="37.5" customHeight="1">
      <c r="O29" s="1255"/>
      <c r="P29" s="104" t="s">
        <v>607</v>
      </c>
      <c r="Q29" s="104" t="s">
        <v>6</v>
      </c>
      <c r="R29" s="105" t="s">
        <v>274</v>
      </c>
      <c r="S29" s="1251" t="s">
        <v>273</v>
      </c>
      <c r="T29" s="1251"/>
      <c r="U29" s="1227"/>
      <c r="W29" s="1305"/>
    </row>
    <row r="30" spans="1:36" ht="17.100000000000001" customHeight="1">
      <c r="G30" s="157"/>
      <c r="H30" s="157"/>
      <c r="I30" s="157"/>
      <c r="J30" s="157"/>
      <c r="K30" s="157"/>
      <c r="L30" s="122"/>
      <c r="M30" s="432" t="s">
        <v>183</v>
      </c>
      <c r="N30" s="433"/>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4" customFormat="1" ht="22.5">
      <c r="A31" s="1200">
        <v>1</v>
      </c>
      <c r="B31" s="848"/>
      <c r="C31" s="848"/>
      <c r="D31" s="848"/>
      <c r="E31" s="849"/>
      <c r="F31" s="850"/>
      <c r="G31" s="850"/>
      <c r="H31" s="850"/>
      <c r="I31" s="851"/>
      <c r="J31" s="846"/>
      <c r="K31" s="853"/>
      <c r="L31" s="594">
        <f>mergeValue(A31)</f>
        <v>1</v>
      </c>
      <c r="M31" s="642" t="s">
        <v>20</v>
      </c>
      <c r="N31" s="647"/>
      <c r="O31" s="1281"/>
      <c r="P31" s="1282"/>
      <c r="Q31" s="1282"/>
      <c r="R31" s="1282"/>
      <c r="S31" s="1282"/>
      <c r="T31" s="1282"/>
      <c r="U31" s="1282"/>
      <c r="V31" s="1283"/>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0"/>
      <c r="B32" s="1200">
        <v>1</v>
      </c>
      <c r="C32" s="848"/>
      <c r="D32" s="848"/>
      <c r="E32" s="850"/>
      <c r="F32" s="850"/>
      <c r="G32" s="850"/>
      <c r="H32" s="850"/>
      <c r="I32" s="845"/>
      <c r="J32" s="844"/>
      <c r="K32" s="847"/>
      <c r="L32" s="594" t="str">
        <f>mergeValue(A32) &amp;"."&amp; mergeValue(B32)</f>
        <v>1.1</v>
      </c>
      <c r="M32" s="547" t="s">
        <v>16</v>
      </c>
      <c r="N32" s="647"/>
      <c r="O32" s="1281"/>
      <c r="P32" s="1282"/>
      <c r="Q32" s="1282"/>
      <c r="R32" s="1282"/>
      <c r="S32" s="1282"/>
      <c r="T32" s="1282"/>
      <c r="U32" s="1282"/>
      <c r="V32" s="1283"/>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0"/>
      <c r="B33" s="1200"/>
      <c r="C33" s="1200">
        <v>1</v>
      </c>
      <c r="D33" s="848"/>
      <c r="E33" s="850"/>
      <c r="F33" s="850"/>
      <c r="G33" s="850"/>
      <c r="H33" s="850"/>
      <c r="I33" s="852"/>
      <c r="J33" s="844"/>
      <c r="K33" s="847"/>
      <c r="L33" s="594" t="str">
        <f>mergeValue(A33) &amp;"."&amp; mergeValue(B33)&amp;"."&amp; mergeValue(C33)</f>
        <v>1.1.1</v>
      </c>
      <c r="M33" s="548" t="s">
        <v>7</v>
      </c>
      <c r="N33" s="647"/>
      <c r="O33" s="1281"/>
      <c r="P33" s="1282"/>
      <c r="Q33" s="1282"/>
      <c r="R33" s="1282"/>
      <c r="S33" s="1282"/>
      <c r="T33" s="1282"/>
      <c r="U33" s="1282"/>
      <c r="V33" s="1283"/>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0"/>
      <c r="B34" s="1200"/>
      <c r="C34" s="1200"/>
      <c r="D34" s="1200">
        <v>1</v>
      </c>
      <c r="E34" s="850"/>
      <c r="F34" s="850"/>
      <c r="G34" s="850"/>
      <c r="H34" s="850"/>
      <c r="I34" s="852"/>
      <c r="J34" s="844"/>
      <c r="K34" s="847"/>
      <c r="L34" s="594" t="str">
        <f>mergeValue(A34) &amp;"."&amp; mergeValue(B34)&amp;"."&amp; mergeValue(C34)&amp;"."&amp; mergeValue(D34)</f>
        <v>1.1.1.1</v>
      </c>
      <c r="M34" s="549" t="s">
        <v>22</v>
      </c>
      <c r="N34" s="647"/>
      <c r="O34" s="1281"/>
      <c r="P34" s="1282"/>
      <c r="Q34" s="1282"/>
      <c r="R34" s="1282"/>
      <c r="S34" s="1282"/>
      <c r="T34" s="1282"/>
      <c r="U34" s="1282"/>
      <c r="V34" s="1283"/>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0"/>
      <c r="B35" s="1200"/>
      <c r="C35" s="1200"/>
      <c r="D35" s="1200"/>
      <c r="E35" s="1200">
        <v>1</v>
      </c>
      <c r="F35" s="850"/>
      <c r="G35" s="850"/>
      <c r="H35" s="848">
        <v>1</v>
      </c>
      <c r="I35" s="1200">
        <v>1</v>
      </c>
      <c r="J35" s="850"/>
      <c r="K35" s="855"/>
      <c r="L35" s="594" t="str">
        <f>mergeValue(A35) &amp;"."&amp; mergeValue(B35)&amp;"."&amp; mergeValue(C35)&amp;"."&amp; mergeValue(D35)&amp;"."&amp; mergeValue(E35)</f>
        <v>1.1.1.1.1</v>
      </c>
      <c r="M35" s="555" t="s">
        <v>9</v>
      </c>
      <c r="N35" s="647"/>
      <c r="O35" s="1203"/>
      <c r="P35" s="1204"/>
      <c r="Q35" s="1204"/>
      <c r="R35" s="1204"/>
      <c r="S35" s="1204"/>
      <c r="T35" s="1204"/>
      <c r="U35" s="1204"/>
      <c r="V35" s="1205"/>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0"/>
      <c r="B36" s="1200"/>
      <c r="C36" s="1200"/>
      <c r="D36" s="1200"/>
      <c r="E36" s="1200"/>
      <c r="F36" s="1200">
        <v>1</v>
      </c>
      <c r="G36" s="848"/>
      <c r="H36" s="848"/>
      <c r="I36" s="1200"/>
      <c r="J36" s="1200">
        <v>1</v>
      </c>
      <c r="K36" s="856"/>
      <c r="L36" s="594" t="str">
        <f>mergeValue(A36) &amp;"."&amp; mergeValue(B36)&amp;"."&amp; mergeValue(C36)&amp;"."&amp; mergeValue(D36)&amp;"."&amp; mergeValue(E36)&amp;"."&amp; mergeValue(F36)</f>
        <v>1.1.1.1.1.1</v>
      </c>
      <c r="M36" s="556" t="s">
        <v>10</v>
      </c>
      <c r="N36" s="647"/>
      <c r="O36" s="1203"/>
      <c r="P36" s="1204"/>
      <c r="Q36" s="1204"/>
      <c r="R36" s="1204"/>
      <c r="S36" s="1204"/>
      <c r="T36" s="1204"/>
      <c r="U36" s="1204"/>
      <c r="V36" s="1205"/>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0"/>
      <c r="B37" s="1200"/>
      <c r="C37" s="1200"/>
      <c r="D37" s="1200"/>
      <c r="E37" s="1200"/>
      <c r="F37" s="1200"/>
      <c r="G37" s="848">
        <v>1</v>
      </c>
      <c r="H37" s="848"/>
      <c r="I37" s="1200"/>
      <c r="J37" s="1200"/>
      <c r="K37" s="856">
        <v>1</v>
      </c>
      <c r="L37" s="594" t="str">
        <f>mergeValue(A37) &amp;"."&amp; mergeValue(B37)&amp;"."&amp; mergeValue(C37)&amp;"."&amp; mergeValue(D37)&amp;"."&amp; mergeValue(E37)&amp;"."&amp; mergeValue(F37)&amp;"."&amp; mergeValue(G37)</f>
        <v>1.1.1.1.1.1.1</v>
      </c>
      <c r="M37" s="1070"/>
      <c r="N37" s="647"/>
      <c r="O37" s="563"/>
      <c r="P37" s="563"/>
      <c r="Q37" s="1094"/>
      <c r="R37" s="1206"/>
      <c r="S37" s="1207" t="s">
        <v>84</v>
      </c>
      <c r="T37" s="1206"/>
      <c r="U37" s="1207" t="s">
        <v>84</v>
      </c>
      <c r="V37" s="563"/>
      <c r="W37" s="1199" t="s">
        <v>656</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0"/>
      <c r="B38" s="1200"/>
      <c r="C38" s="1200"/>
      <c r="D38" s="1200"/>
      <c r="E38" s="1200"/>
      <c r="F38" s="1200"/>
      <c r="G38" s="848"/>
      <c r="H38" s="848"/>
      <c r="I38" s="1200"/>
      <c r="J38" s="1200"/>
      <c r="K38" s="856"/>
      <c r="L38" s="601"/>
      <c r="M38" s="647"/>
      <c r="N38" s="647"/>
      <c r="O38" s="563"/>
      <c r="P38" s="563"/>
      <c r="Q38" s="585" t="str">
        <f>R37 &amp; "-" &amp; T37</f>
        <v>-</v>
      </c>
      <c r="R38" s="1206"/>
      <c r="S38" s="1207"/>
      <c r="T38" s="1206"/>
      <c r="U38" s="1207"/>
      <c r="V38" s="563"/>
      <c r="W38" s="1199"/>
      <c r="X38" s="586"/>
      <c r="Y38" s="590"/>
      <c r="Z38" s="590" t="str">
        <f t="shared" si="0"/>
        <v/>
      </c>
      <c r="AA38" s="590"/>
      <c r="AB38" s="590"/>
      <c r="AC38" s="590"/>
      <c r="AD38" s="586"/>
      <c r="AE38" s="586"/>
      <c r="AF38" s="586"/>
      <c r="AG38" s="586"/>
      <c r="AH38" s="586"/>
      <c r="AI38" s="586"/>
      <c r="AJ38" s="586"/>
    </row>
    <row r="39" spans="1:36" s="524" customFormat="1" ht="15" customHeight="1">
      <c r="A39" s="1200"/>
      <c r="B39" s="1200"/>
      <c r="C39" s="1200"/>
      <c r="D39" s="1200"/>
      <c r="E39" s="1200"/>
      <c r="F39" s="1200"/>
      <c r="G39" s="850"/>
      <c r="H39" s="848"/>
      <c r="I39" s="1200"/>
      <c r="J39" s="1200"/>
      <c r="K39" s="855"/>
      <c r="L39" s="539"/>
      <c r="M39" s="558" t="s">
        <v>25</v>
      </c>
      <c r="N39" s="565"/>
      <c r="O39" s="565"/>
      <c r="P39" s="565"/>
      <c r="Q39" s="565"/>
      <c r="R39" s="565"/>
      <c r="S39" s="565"/>
      <c r="T39" s="565"/>
      <c r="U39" s="565"/>
      <c r="V39" s="561"/>
      <c r="W39" s="1199"/>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0"/>
      <c r="B40" s="1200"/>
      <c r="C40" s="1200"/>
      <c r="D40" s="1200"/>
      <c r="E40" s="1200"/>
      <c r="F40" s="850"/>
      <c r="G40" s="850"/>
      <c r="H40" s="848"/>
      <c r="I40" s="1200"/>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0"/>
      <c r="B41" s="1200"/>
      <c r="C41" s="1200"/>
      <c r="D41" s="1200"/>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0"/>
      <c r="B42" s="1200"/>
      <c r="C42" s="1200"/>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0"/>
      <c r="B43" s="1200"/>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0"/>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0">
        <v>1</v>
      </c>
      <c r="B49" s="866"/>
      <c r="C49" s="866"/>
      <c r="D49" s="866"/>
      <c r="E49" s="867"/>
      <c r="F49" s="868"/>
      <c r="G49" s="868"/>
      <c r="H49" s="868"/>
      <c r="I49" s="869"/>
      <c r="J49" s="864"/>
      <c r="K49" s="871"/>
      <c r="L49" s="594">
        <f>mergeValue(A49)</f>
        <v>1</v>
      </c>
      <c r="M49" s="642" t="s">
        <v>20</v>
      </c>
      <c r="N49" s="647"/>
      <c r="O49" s="1281"/>
      <c r="P49" s="1282"/>
      <c r="Q49" s="1282"/>
      <c r="R49" s="1282"/>
      <c r="S49" s="1282"/>
      <c r="T49" s="1282"/>
      <c r="U49" s="1282"/>
      <c r="V49" s="1283"/>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0"/>
      <c r="B50" s="1200">
        <v>1</v>
      </c>
      <c r="C50" s="866"/>
      <c r="D50" s="866"/>
      <c r="E50" s="868"/>
      <c r="F50" s="868"/>
      <c r="G50" s="868"/>
      <c r="H50" s="868"/>
      <c r="I50" s="863"/>
      <c r="J50" s="862"/>
      <c r="K50" s="865"/>
      <c r="L50" s="594" t="str">
        <f>mergeValue(A50) &amp;"."&amp; mergeValue(B50)</f>
        <v>1.1</v>
      </c>
      <c r="M50" s="547" t="s">
        <v>16</v>
      </c>
      <c r="N50" s="647"/>
      <c r="O50" s="1281"/>
      <c r="P50" s="1282"/>
      <c r="Q50" s="1282"/>
      <c r="R50" s="1282"/>
      <c r="S50" s="1282"/>
      <c r="T50" s="1282"/>
      <c r="U50" s="1282"/>
      <c r="V50" s="1283"/>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0"/>
      <c r="B51" s="1200"/>
      <c r="C51" s="1200">
        <v>1</v>
      </c>
      <c r="D51" s="866"/>
      <c r="E51" s="868"/>
      <c r="F51" s="868"/>
      <c r="G51" s="868"/>
      <c r="H51" s="868"/>
      <c r="I51" s="870"/>
      <c r="J51" s="862"/>
      <c r="K51" s="865"/>
      <c r="L51" s="594" t="str">
        <f>mergeValue(A51) &amp;"."&amp; mergeValue(B51)&amp;"."&amp; mergeValue(C51)</f>
        <v>1.1.1</v>
      </c>
      <c r="M51" s="548" t="s">
        <v>7</v>
      </c>
      <c r="N51" s="647"/>
      <c r="O51" s="1281"/>
      <c r="P51" s="1282"/>
      <c r="Q51" s="1282"/>
      <c r="R51" s="1282"/>
      <c r="S51" s="1282"/>
      <c r="T51" s="1282"/>
      <c r="U51" s="1282"/>
      <c r="V51" s="1283"/>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0"/>
      <c r="B52" s="1200"/>
      <c r="C52" s="1200"/>
      <c r="D52" s="1200">
        <v>1</v>
      </c>
      <c r="E52" s="868"/>
      <c r="F52" s="868"/>
      <c r="G52" s="868"/>
      <c r="H52" s="868"/>
      <c r="I52" s="870"/>
      <c r="J52" s="862"/>
      <c r="K52" s="865"/>
      <c r="L52" s="594" t="str">
        <f>mergeValue(A52) &amp;"."&amp; mergeValue(B52)&amp;"."&amp; mergeValue(C52)&amp;"."&amp; mergeValue(D52)</f>
        <v>1.1.1.1</v>
      </c>
      <c r="M52" s="549" t="s">
        <v>22</v>
      </c>
      <c r="N52" s="647"/>
      <c r="O52" s="1281"/>
      <c r="P52" s="1282"/>
      <c r="Q52" s="1282"/>
      <c r="R52" s="1282"/>
      <c r="S52" s="1282"/>
      <c r="T52" s="1282"/>
      <c r="U52" s="1282"/>
      <c r="V52" s="1283"/>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0"/>
      <c r="B53" s="1200"/>
      <c r="C53" s="1200"/>
      <c r="D53" s="1200"/>
      <c r="E53" s="1200">
        <v>1</v>
      </c>
      <c r="F53" s="868"/>
      <c r="G53" s="868"/>
      <c r="H53" s="866">
        <v>1</v>
      </c>
      <c r="I53" s="1200">
        <v>1</v>
      </c>
      <c r="J53" s="868"/>
      <c r="K53" s="873"/>
      <c r="L53" s="594" t="str">
        <f>mergeValue(A53) &amp;"."&amp; mergeValue(B53)&amp;"."&amp; mergeValue(C53)&amp;"."&amp; mergeValue(D53)&amp;"."&amp; mergeValue(E53)</f>
        <v>1.1.1.1.1</v>
      </c>
      <c r="M53" s="555" t="s">
        <v>9</v>
      </c>
      <c r="N53" s="647"/>
      <c r="O53" s="1203"/>
      <c r="P53" s="1204"/>
      <c r="Q53" s="1204"/>
      <c r="R53" s="1204"/>
      <c r="S53" s="1204"/>
      <c r="T53" s="1204"/>
      <c r="U53" s="1204"/>
      <c r="V53" s="1205"/>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0"/>
      <c r="B54" s="1200"/>
      <c r="C54" s="1200"/>
      <c r="D54" s="1200"/>
      <c r="E54" s="1200"/>
      <c r="F54" s="1200">
        <v>1</v>
      </c>
      <c r="G54" s="866"/>
      <c r="H54" s="866"/>
      <c r="I54" s="1200"/>
      <c r="J54" s="1200">
        <v>1</v>
      </c>
      <c r="K54" s="874"/>
      <c r="L54" s="594" t="str">
        <f>mergeValue(A54) &amp;"."&amp; mergeValue(B54)&amp;"."&amp; mergeValue(C54)&amp;"."&amp; mergeValue(D54)&amp;"."&amp; mergeValue(E54)&amp;"."&amp; mergeValue(F54)</f>
        <v>1.1.1.1.1.1</v>
      </c>
      <c r="M54" s="556" t="s">
        <v>10</v>
      </c>
      <c r="N54" s="647"/>
      <c r="O54" s="1203"/>
      <c r="P54" s="1204"/>
      <c r="Q54" s="1204"/>
      <c r="R54" s="1204"/>
      <c r="S54" s="1204"/>
      <c r="T54" s="1204"/>
      <c r="U54" s="1204"/>
      <c r="V54" s="1205"/>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0"/>
      <c r="B55" s="1200"/>
      <c r="C55" s="1200"/>
      <c r="D55" s="1200"/>
      <c r="E55" s="1200"/>
      <c r="F55" s="1200"/>
      <c r="G55" s="866">
        <v>1</v>
      </c>
      <c r="H55" s="866"/>
      <c r="I55" s="1200"/>
      <c r="J55" s="1200"/>
      <c r="K55" s="874">
        <v>1</v>
      </c>
      <c r="L55" s="594" t="str">
        <f>mergeValue(A55) &amp;"."&amp; mergeValue(B55)&amp;"."&amp; mergeValue(C55)&amp;"."&amp; mergeValue(D55)&amp;"."&amp; mergeValue(E55)&amp;"."&amp; mergeValue(F55)&amp;"."&amp; mergeValue(G55)</f>
        <v>1.1.1.1.1.1.1</v>
      </c>
      <c r="M55" s="1070"/>
      <c r="N55" s="647"/>
      <c r="O55" s="563"/>
      <c r="P55" s="563"/>
      <c r="Q55" s="1094"/>
      <c r="R55" s="1206"/>
      <c r="S55" s="1207" t="s">
        <v>84</v>
      </c>
      <c r="T55" s="1206"/>
      <c r="U55" s="1207" t="s">
        <v>84</v>
      </c>
      <c r="V55" s="563"/>
      <c r="W55" s="1199" t="s">
        <v>656</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0"/>
      <c r="B56" s="1200"/>
      <c r="C56" s="1200"/>
      <c r="D56" s="1200"/>
      <c r="E56" s="1200"/>
      <c r="F56" s="1200"/>
      <c r="G56" s="866"/>
      <c r="H56" s="866"/>
      <c r="I56" s="1200"/>
      <c r="J56" s="1200"/>
      <c r="K56" s="874"/>
      <c r="L56" s="601"/>
      <c r="M56" s="647"/>
      <c r="N56" s="647"/>
      <c r="O56" s="563"/>
      <c r="P56" s="563"/>
      <c r="Q56" s="585" t="str">
        <f>R55 &amp; "-" &amp; T55</f>
        <v>-</v>
      </c>
      <c r="R56" s="1206"/>
      <c r="S56" s="1207"/>
      <c r="T56" s="1206"/>
      <c r="U56" s="1207"/>
      <c r="V56" s="563"/>
      <c r="W56" s="1199"/>
      <c r="X56" s="586"/>
      <c r="Y56" s="590"/>
      <c r="Z56" s="590" t="str">
        <f t="shared" si="1"/>
        <v/>
      </c>
      <c r="AA56" s="590"/>
      <c r="AB56" s="590"/>
      <c r="AC56" s="590"/>
      <c r="AD56" s="586"/>
      <c r="AE56" s="586"/>
      <c r="AF56" s="586"/>
      <c r="AG56" s="586"/>
      <c r="AH56" s="586"/>
      <c r="AI56" s="586"/>
      <c r="AJ56" s="586"/>
    </row>
    <row r="57" spans="1:36" s="524" customFormat="1" ht="15" customHeight="1">
      <c r="A57" s="1200"/>
      <c r="B57" s="1200"/>
      <c r="C57" s="1200"/>
      <c r="D57" s="1200"/>
      <c r="E57" s="1200"/>
      <c r="F57" s="1200"/>
      <c r="G57" s="868"/>
      <c r="H57" s="866"/>
      <c r="I57" s="1200"/>
      <c r="J57" s="1200"/>
      <c r="K57" s="873"/>
      <c r="L57" s="539"/>
      <c r="M57" s="558" t="s">
        <v>25</v>
      </c>
      <c r="N57" s="565"/>
      <c r="O57" s="565"/>
      <c r="P57" s="565"/>
      <c r="Q57" s="565"/>
      <c r="R57" s="565"/>
      <c r="S57" s="565"/>
      <c r="T57" s="565"/>
      <c r="U57" s="565"/>
      <c r="V57" s="561"/>
      <c r="W57" s="1199"/>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0"/>
      <c r="B58" s="1200"/>
      <c r="C58" s="1200"/>
      <c r="D58" s="1200"/>
      <c r="E58" s="1200"/>
      <c r="F58" s="868"/>
      <c r="G58" s="868"/>
      <c r="H58" s="866"/>
      <c r="I58" s="1200"/>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0"/>
      <c r="B59" s="1200"/>
      <c r="C59" s="1200"/>
      <c r="D59" s="1200"/>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0"/>
      <c r="B60" s="1200"/>
      <c r="C60" s="1200"/>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0"/>
      <c r="B61" s="1200"/>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0"/>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0">
        <v>1</v>
      </c>
      <c r="B67" s="884"/>
      <c r="C67" s="884"/>
      <c r="D67" s="884"/>
      <c r="E67" s="885"/>
      <c r="F67" s="886"/>
      <c r="G67" s="886"/>
      <c r="H67" s="886"/>
      <c r="I67" s="887"/>
      <c r="J67" s="882"/>
      <c r="K67" s="889"/>
      <c r="L67" s="594">
        <f>mergeValue(A67)</f>
        <v>1</v>
      </c>
      <c r="M67" s="642" t="s">
        <v>20</v>
      </c>
      <c r="N67" s="647"/>
      <c r="O67" s="1281"/>
      <c r="P67" s="1282"/>
      <c r="Q67" s="1282"/>
      <c r="R67" s="1282"/>
      <c r="S67" s="1282"/>
      <c r="T67" s="1282"/>
      <c r="U67" s="1282"/>
      <c r="V67" s="1283"/>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0"/>
      <c r="B68" s="1200">
        <v>1</v>
      </c>
      <c r="C68" s="884"/>
      <c r="D68" s="884"/>
      <c r="E68" s="886"/>
      <c r="F68" s="886"/>
      <c r="G68" s="886"/>
      <c r="H68" s="886"/>
      <c r="I68" s="881"/>
      <c r="J68" s="880"/>
      <c r="K68" s="883"/>
      <c r="L68" s="594" t="str">
        <f>mergeValue(A68) &amp;"."&amp; mergeValue(B68)</f>
        <v>1.1</v>
      </c>
      <c r="M68" s="547" t="s">
        <v>16</v>
      </c>
      <c r="N68" s="647"/>
      <c r="O68" s="1281"/>
      <c r="P68" s="1282"/>
      <c r="Q68" s="1282"/>
      <c r="R68" s="1282"/>
      <c r="S68" s="1282"/>
      <c r="T68" s="1282"/>
      <c r="U68" s="1282"/>
      <c r="V68" s="1283"/>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0"/>
      <c r="B69" s="1200"/>
      <c r="C69" s="1200">
        <v>1</v>
      </c>
      <c r="D69" s="884"/>
      <c r="E69" s="886"/>
      <c r="F69" s="886"/>
      <c r="G69" s="886"/>
      <c r="H69" s="886"/>
      <c r="I69" s="888"/>
      <c r="J69" s="880"/>
      <c r="K69" s="883"/>
      <c r="L69" s="594" t="str">
        <f>mergeValue(A69) &amp;"."&amp; mergeValue(B69)&amp;"."&amp; mergeValue(C69)</f>
        <v>1.1.1</v>
      </c>
      <c r="M69" s="548" t="s">
        <v>7</v>
      </c>
      <c r="N69" s="647"/>
      <c r="O69" s="1281"/>
      <c r="P69" s="1282"/>
      <c r="Q69" s="1282"/>
      <c r="R69" s="1282"/>
      <c r="S69" s="1282"/>
      <c r="T69" s="1282"/>
      <c r="U69" s="1282"/>
      <c r="V69" s="1283"/>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0"/>
      <c r="B70" s="1200"/>
      <c r="C70" s="1200"/>
      <c r="D70" s="1200">
        <v>1</v>
      </c>
      <c r="E70" s="886"/>
      <c r="F70" s="886"/>
      <c r="G70" s="886"/>
      <c r="H70" s="886"/>
      <c r="I70" s="888"/>
      <c r="J70" s="880"/>
      <c r="K70" s="883"/>
      <c r="L70" s="594" t="str">
        <f>mergeValue(A70) &amp;"."&amp; mergeValue(B70)&amp;"."&amp; mergeValue(C70)&amp;"."&amp; mergeValue(D70)</f>
        <v>1.1.1.1</v>
      </c>
      <c r="M70" s="549" t="s">
        <v>22</v>
      </c>
      <c r="N70" s="647"/>
      <c r="O70" s="1281"/>
      <c r="P70" s="1282"/>
      <c r="Q70" s="1282"/>
      <c r="R70" s="1282"/>
      <c r="S70" s="1282"/>
      <c r="T70" s="1282"/>
      <c r="U70" s="1282"/>
      <c r="V70" s="1283"/>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0"/>
      <c r="B71" s="1200"/>
      <c r="C71" s="1200"/>
      <c r="D71" s="1200"/>
      <c r="E71" s="1200">
        <v>1</v>
      </c>
      <c r="F71" s="886"/>
      <c r="G71" s="886"/>
      <c r="H71" s="884">
        <v>1</v>
      </c>
      <c r="I71" s="1200">
        <v>1</v>
      </c>
      <c r="J71" s="886"/>
      <c r="K71" s="891"/>
      <c r="L71" s="594" t="str">
        <f>mergeValue(A71) &amp;"."&amp; mergeValue(B71)&amp;"."&amp; mergeValue(C71)&amp;"."&amp; mergeValue(D71)&amp;"."&amp; mergeValue(E71)</f>
        <v>1.1.1.1.1</v>
      </c>
      <c r="M71" s="555" t="s">
        <v>9</v>
      </c>
      <c r="N71" s="647"/>
      <c r="O71" s="1203"/>
      <c r="P71" s="1204"/>
      <c r="Q71" s="1204"/>
      <c r="R71" s="1204"/>
      <c r="S71" s="1204"/>
      <c r="T71" s="1204"/>
      <c r="U71" s="1204"/>
      <c r="V71" s="1205"/>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0"/>
      <c r="B72" s="1200"/>
      <c r="C72" s="1200"/>
      <c r="D72" s="1200"/>
      <c r="E72" s="1200"/>
      <c r="F72" s="1200">
        <v>1</v>
      </c>
      <c r="G72" s="884"/>
      <c r="H72" s="884"/>
      <c r="I72" s="1200"/>
      <c r="J72" s="1200">
        <v>1</v>
      </c>
      <c r="K72" s="892"/>
      <c r="L72" s="594" t="str">
        <f>mergeValue(A72) &amp;"."&amp; mergeValue(B72)&amp;"."&amp; mergeValue(C72)&amp;"."&amp; mergeValue(D72)&amp;"."&amp; mergeValue(E72)&amp;"."&amp; mergeValue(F72)</f>
        <v>1.1.1.1.1.1</v>
      </c>
      <c r="M72" s="556" t="s">
        <v>10</v>
      </c>
      <c r="N72" s="647"/>
      <c r="O72" s="1203"/>
      <c r="P72" s="1204"/>
      <c r="Q72" s="1204"/>
      <c r="R72" s="1204"/>
      <c r="S72" s="1204"/>
      <c r="T72" s="1204"/>
      <c r="U72" s="1204"/>
      <c r="V72" s="1205"/>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0"/>
      <c r="B73" s="1200"/>
      <c r="C73" s="1200"/>
      <c r="D73" s="1200"/>
      <c r="E73" s="1200"/>
      <c r="F73" s="1200"/>
      <c r="G73" s="884">
        <v>1</v>
      </c>
      <c r="H73" s="884"/>
      <c r="I73" s="1200"/>
      <c r="J73" s="1200"/>
      <c r="K73" s="892">
        <v>1</v>
      </c>
      <c r="L73" s="594" t="str">
        <f>mergeValue(A73) &amp;"."&amp; mergeValue(B73)&amp;"."&amp; mergeValue(C73)&amp;"."&amp; mergeValue(D73)&amp;"."&amp; mergeValue(E73)&amp;"."&amp; mergeValue(F73)&amp;"."&amp; mergeValue(G73)</f>
        <v>1.1.1.1.1.1.1</v>
      </c>
      <c r="M73" s="1070"/>
      <c r="N73" s="647"/>
      <c r="O73" s="563"/>
      <c r="P73" s="563"/>
      <c r="Q73" s="1094"/>
      <c r="R73" s="1206"/>
      <c r="S73" s="1207" t="s">
        <v>84</v>
      </c>
      <c r="T73" s="1206"/>
      <c r="U73" s="1207" t="s">
        <v>84</v>
      </c>
      <c r="V73" s="563"/>
      <c r="W73" s="1199" t="s">
        <v>656</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0"/>
      <c r="B74" s="1200"/>
      <c r="C74" s="1200"/>
      <c r="D74" s="1200"/>
      <c r="E74" s="1200"/>
      <c r="F74" s="1200"/>
      <c r="G74" s="884"/>
      <c r="H74" s="884"/>
      <c r="I74" s="1200"/>
      <c r="J74" s="1200"/>
      <c r="K74" s="892"/>
      <c r="L74" s="601"/>
      <c r="M74" s="647"/>
      <c r="N74" s="647"/>
      <c r="O74" s="563"/>
      <c r="P74" s="563"/>
      <c r="Q74" s="585" t="str">
        <f>R73 &amp; "-" &amp; T73</f>
        <v>-</v>
      </c>
      <c r="R74" s="1206"/>
      <c r="S74" s="1207"/>
      <c r="T74" s="1206"/>
      <c r="U74" s="1207"/>
      <c r="V74" s="563"/>
      <c r="W74" s="1199"/>
      <c r="X74" s="586"/>
      <c r="Y74" s="590"/>
      <c r="Z74" s="590" t="str">
        <f t="shared" si="2"/>
        <v/>
      </c>
      <c r="AA74" s="590"/>
      <c r="AB74" s="590"/>
      <c r="AC74" s="590"/>
      <c r="AD74" s="586"/>
      <c r="AE74" s="586"/>
      <c r="AF74" s="586"/>
      <c r="AG74" s="586"/>
      <c r="AH74" s="586"/>
      <c r="AI74" s="586"/>
      <c r="AJ74" s="586"/>
    </row>
    <row r="75" spans="1:36" s="524" customFormat="1" ht="15" customHeight="1">
      <c r="A75" s="1200"/>
      <c r="B75" s="1200"/>
      <c r="C75" s="1200"/>
      <c r="D75" s="1200"/>
      <c r="E75" s="1200"/>
      <c r="F75" s="1200"/>
      <c r="G75" s="886"/>
      <c r="H75" s="884"/>
      <c r="I75" s="1200"/>
      <c r="J75" s="1200"/>
      <c r="K75" s="891"/>
      <c r="L75" s="539"/>
      <c r="M75" s="558" t="s">
        <v>25</v>
      </c>
      <c r="N75" s="565"/>
      <c r="O75" s="565"/>
      <c r="P75" s="565"/>
      <c r="Q75" s="565"/>
      <c r="R75" s="565"/>
      <c r="S75" s="565"/>
      <c r="T75" s="565"/>
      <c r="U75" s="565"/>
      <c r="V75" s="561"/>
      <c r="W75" s="1199"/>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0"/>
      <c r="B76" s="1200"/>
      <c r="C76" s="1200"/>
      <c r="D76" s="1200"/>
      <c r="E76" s="1200"/>
      <c r="F76" s="886"/>
      <c r="G76" s="886"/>
      <c r="H76" s="884"/>
      <c r="I76" s="1200"/>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0"/>
      <c r="B77" s="1200"/>
      <c r="C77" s="1200"/>
      <c r="D77" s="1200"/>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0"/>
      <c r="B78" s="1200"/>
      <c r="C78" s="1200"/>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0"/>
      <c r="B79" s="1200"/>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0"/>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0">
        <v>1</v>
      </c>
      <c r="B85" s="920"/>
      <c r="C85" s="920"/>
      <c r="D85" s="920"/>
      <c r="E85" s="921"/>
      <c r="F85" s="922"/>
      <c r="G85" s="920"/>
      <c r="H85" s="920"/>
      <c r="I85" s="923"/>
      <c r="J85" s="918"/>
      <c r="K85" s="927">
        <v>1</v>
      </c>
      <c r="L85" s="594">
        <f>mergeValue(A85)</f>
        <v>1</v>
      </c>
      <c r="M85" s="642" t="s">
        <v>20</v>
      </c>
      <c r="N85" s="581"/>
      <c r="O85" s="1295"/>
      <c r="P85" s="1296"/>
      <c r="Q85" s="1296"/>
      <c r="R85" s="1296"/>
      <c r="S85" s="1296"/>
      <c r="T85" s="1296"/>
      <c r="U85" s="1296"/>
      <c r="V85" s="1297"/>
      <c r="W85" s="631" t="s">
        <v>659</v>
      </c>
      <c r="X85" s="586"/>
      <c r="Y85" s="586"/>
      <c r="Z85" s="586"/>
      <c r="AA85" s="586"/>
      <c r="AB85" s="586"/>
      <c r="AC85" s="586"/>
      <c r="AD85" s="586"/>
      <c r="AE85" s="586"/>
      <c r="AF85" s="586"/>
      <c r="AG85" s="586"/>
      <c r="AH85" s="586"/>
      <c r="AI85" s="586"/>
    </row>
    <row r="86" spans="1:36" s="524" customFormat="1" ht="22.5">
      <c r="A86" s="1200"/>
      <c r="B86" s="1200">
        <v>1</v>
      </c>
      <c r="C86" s="920"/>
      <c r="D86" s="920"/>
      <c r="E86" s="922"/>
      <c r="F86" s="922"/>
      <c r="G86" s="920"/>
      <c r="H86" s="920"/>
      <c r="I86" s="917"/>
      <c r="J86" s="916"/>
      <c r="K86" s="927">
        <v>1</v>
      </c>
      <c r="L86" s="594" t="str">
        <f>mergeValue(A86) &amp;"."&amp; mergeValue(B86)</f>
        <v>1.1</v>
      </c>
      <c r="M86" s="547" t="s">
        <v>16</v>
      </c>
      <c r="N86" s="581"/>
      <c r="O86" s="1295"/>
      <c r="P86" s="1296"/>
      <c r="Q86" s="1296"/>
      <c r="R86" s="1296"/>
      <c r="S86" s="1296"/>
      <c r="T86" s="1296"/>
      <c r="U86" s="1296"/>
      <c r="V86" s="1297"/>
      <c r="W86" s="631" t="s">
        <v>477</v>
      </c>
      <c r="X86" s="586"/>
      <c r="Y86" s="586"/>
      <c r="Z86" s="586"/>
      <c r="AA86" s="586"/>
      <c r="AB86" s="586"/>
      <c r="AC86" s="586"/>
      <c r="AD86" s="586"/>
      <c r="AE86" s="586"/>
      <c r="AF86" s="586"/>
      <c r="AG86" s="586"/>
      <c r="AH86" s="586"/>
      <c r="AI86" s="586"/>
    </row>
    <row r="87" spans="1:36" s="524" customFormat="1" ht="22.5">
      <c r="A87" s="1200"/>
      <c r="B87" s="1200"/>
      <c r="C87" s="1200">
        <v>1</v>
      </c>
      <c r="D87" s="920"/>
      <c r="E87" s="922"/>
      <c r="F87" s="922"/>
      <c r="G87" s="920"/>
      <c r="H87" s="920"/>
      <c r="I87" s="924"/>
      <c r="J87" s="916"/>
      <c r="K87" s="927">
        <v>1</v>
      </c>
      <c r="L87" s="594" t="str">
        <f>mergeValue(A87) &amp;"."&amp; mergeValue(B87)&amp;"."&amp; mergeValue(C87)</f>
        <v>1.1.1</v>
      </c>
      <c r="M87" s="548" t="s">
        <v>7</v>
      </c>
      <c r="N87" s="581"/>
      <c r="O87" s="1295"/>
      <c r="P87" s="1296"/>
      <c r="Q87" s="1296"/>
      <c r="R87" s="1296"/>
      <c r="S87" s="1296"/>
      <c r="T87" s="1296"/>
      <c r="U87" s="1296"/>
      <c r="V87" s="1297"/>
      <c r="W87" s="631" t="s">
        <v>634</v>
      </c>
      <c r="X87" s="586"/>
      <c r="Y87" s="586"/>
      <c r="Z87" s="586"/>
      <c r="AA87" s="586"/>
      <c r="AB87" s="586"/>
      <c r="AC87" s="586"/>
      <c r="AD87" s="586"/>
      <c r="AE87" s="586"/>
      <c r="AF87" s="586"/>
      <c r="AG87" s="586"/>
      <c r="AH87" s="586"/>
      <c r="AI87" s="586"/>
    </row>
    <row r="88" spans="1:36" s="524" customFormat="1" ht="22.5">
      <c r="A88" s="1200"/>
      <c r="B88" s="1200"/>
      <c r="C88" s="1200"/>
      <c r="D88" s="1200">
        <v>1</v>
      </c>
      <c r="E88" s="922"/>
      <c r="F88" s="922"/>
      <c r="G88" s="920"/>
      <c r="H88" s="920"/>
      <c r="I88" s="1200">
        <v>1</v>
      </c>
      <c r="J88" s="916"/>
      <c r="K88" s="927">
        <v>1</v>
      </c>
      <c r="L88" s="594" t="str">
        <f>mergeValue(A88) &amp;"."&amp; mergeValue(B88)&amp;"."&amp; mergeValue(C88)&amp;"."&amp; mergeValue(D88)</f>
        <v>1.1.1.1</v>
      </c>
      <c r="M88" s="549" t="s">
        <v>22</v>
      </c>
      <c r="N88" s="581"/>
      <c r="O88" s="1295"/>
      <c r="P88" s="1296"/>
      <c r="Q88" s="1296"/>
      <c r="R88" s="1296"/>
      <c r="S88" s="1296"/>
      <c r="T88" s="1296"/>
      <c r="U88" s="1296"/>
      <c r="V88" s="1297"/>
      <c r="W88" s="631" t="s">
        <v>635</v>
      </c>
      <c r="X88" s="586"/>
      <c r="Y88" s="586"/>
      <c r="Z88" s="586"/>
      <c r="AA88" s="586"/>
      <c r="AB88" s="586"/>
      <c r="AC88" s="586"/>
      <c r="AD88" s="586"/>
      <c r="AE88" s="586"/>
      <c r="AF88" s="586"/>
      <c r="AG88" s="586"/>
      <c r="AH88" s="586"/>
      <c r="AI88" s="586"/>
    </row>
    <row r="89" spans="1:36" s="524" customFormat="1" ht="11.25" hidden="1" customHeight="1">
      <c r="A89" s="1200"/>
      <c r="B89" s="1200"/>
      <c r="C89" s="1200"/>
      <c r="D89" s="1200"/>
      <c r="E89" s="1200">
        <v>1</v>
      </c>
      <c r="F89" s="922"/>
      <c r="G89" s="920"/>
      <c r="H89" s="920"/>
      <c r="I89" s="1200"/>
      <c r="J89" s="922"/>
      <c r="K89" s="927">
        <v>1</v>
      </c>
      <c r="L89" s="594"/>
      <c r="M89" s="555"/>
      <c r="N89" s="582"/>
      <c r="O89" s="1299"/>
      <c r="P89" s="1318"/>
      <c r="Q89" s="1318"/>
      <c r="R89" s="1318"/>
      <c r="S89" s="1318"/>
      <c r="T89" s="1318"/>
      <c r="U89" s="1318"/>
      <c r="V89" s="1319"/>
      <c r="W89" s="560"/>
      <c r="X89" s="586"/>
      <c r="Y89" s="586"/>
      <c r="Z89" s="586"/>
      <c r="AA89" s="586"/>
      <c r="AB89" s="586"/>
      <c r="AC89" s="586"/>
      <c r="AD89" s="586"/>
      <c r="AE89" s="586"/>
      <c r="AF89" s="586"/>
      <c r="AG89" s="586"/>
      <c r="AH89" s="586"/>
      <c r="AI89" s="586"/>
    </row>
    <row r="90" spans="1:36" s="524" customFormat="1" ht="90">
      <c r="A90" s="1200"/>
      <c r="B90" s="1200"/>
      <c r="C90" s="1200"/>
      <c r="D90" s="1200"/>
      <c r="E90" s="1200"/>
      <c r="F90" s="1200">
        <v>1</v>
      </c>
      <c r="G90" s="920"/>
      <c r="H90" s="920"/>
      <c r="I90" s="1200"/>
      <c r="J90" s="1244"/>
      <c r="K90" s="927">
        <v>1</v>
      </c>
      <c r="L90" s="594" t="str">
        <f>mergeValue(A90) &amp;"."&amp; mergeValue(B90)&amp;"."&amp; mergeValue(C90)&amp;"."&amp; mergeValue(D90)&amp;"."&amp;  mergeValue(F90)</f>
        <v>1.1.1.1.1</v>
      </c>
      <c r="M90" s="555" t="s">
        <v>10</v>
      </c>
      <c r="N90" s="582"/>
      <c r="O90" s="1203"/>
      <c r="P90" s="1204"/>
      <c r="Q90" s="1204"/>
      <c r="R90" s="1204"/>
      <c r="S90" s="1204"/>
      <c r="T90" s="1204"/>
      <c r="U90" s="1204"/>
      <c r="V90" s="1205"/>
      <c r="W90" s="631" t="s">
        <v>636</v>
      </c>
      <c r="X90" s="586"/>
      <c r="Y90" s="590" t="str">
        <f>strCheckUnique(Z90:Z93)</f>
        <v/>
      </c>
      <c r="Z90" s="586"/>
      <c r="AA90" s="590"/>
      <c r="AB90" s="586"/>
      <c r="AC90" s="586"/>
      <c r="AD90" s="586"/>
      <c r="AE90" s="586"/>
      <c r="AF90" s="586"/>
      <c r="AG90" s="586"/>
      <c r="AH90" s="586"/>
      <c r="AI90" s="586"/>
    </row>
    <row r="91" spans="1:36" s="524" customFormat="1" ht="192" customHeight="1">
      <c r="A91" s="1200"/>
      <c r="B91" s="1200"/>
      <c r="C91" s="1200"/>
      <c r="D91" s="1200"/>
      <c r="E91" s="1200"/>
      <c r="F91" s="1200"/>
      <c r="G91" s="920">
        <v>1</v>
      </c>
      <c r="H91" s="920"/>
      <c r="I91" s="1200"/>
      <c r="J91" s="1244"/>
      <c r="K91" s="919"/>
      <c r="L91" s="594" t="str">
        <f>mergeValue(A91) &amp;"."&amp; mergeValue(B91)&amp;"."&amp; mergeValue(C91)&amp;"."&amp; mergeValue(D91)&amp;"."&amp;  mergeValue(F91)&amp;"."&amp;  mergeValue(G91)</f>
        <v>1.1.1.1.1.1</v>
      </c>
      <c r="M91" s="1070"/>
      <c r="N91" s="587"/>
      <c r="O91" s="563"/>
      <c r="P91" s="563"/>
      <c r="Q91" s="563"/>
      <c r="R91" s="1242"/>
      <c r="S91" s="1207" t="s">
        <v>84</v>
      </c>
      <c r="T91" s="1242"/>
      <c r="U91" s="1207" t="s">
        <v>84</v>
      </c>
      <c r="V91" s="538"/>
      <c r="W91" s="1199" t="s">
        <v>660</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0"/>
      <c r="B92" s="1200"/>
      <c r="C92" s="1200"/>
      <c r="D92" s="1200"/>
      <c r="E92" s="1200"/>
      <c r="F92" s="1200"/>
      <c r="G92" s="920"/>
      <c r="H92" s="920"/>
      <c r="I92" s="1200"/>
      <c r="J92" s="1244"/>
      <c r="K92" s="927">
        <v>1</v>
      </c>
      <c r="L92" s="601"/>
      <c r="M92" s="647"/>
      <c r="N92" s="587"/>
      <c r="O92" s="563"/>
      <c r="P92" s="563"/>
      <c r="Q92" s="585" t="str">
        <f>R91 &amp; "-" &amp; T91</f>
        <v>-</v>
      </c>
      <c r="R92" s="1242"/>
      <c r="S92" s="1207"/>
      <c r="T92" s="1242"/>
      <c r="U92" s="1207"/>
      <c r="V92" s="538"/>
      <c r="W92" s="1199"/>
      <c r="X92" s="586"/>
      <c r="Y92" s="590"/>
      <c r="Z92" s="590"/>
      <c r="AA92" s="590"/>
      <c r="AB92" s="590"/>
      <c r="AC92" s="590"/>
      <c r="AD92" s="586"/>
      <c r="AE92" s="586"/>
      <c r="AF92" s="586"/>
      <c r="AG92" s="586"/>
      <c r="AH92" s="586"/>
      <c r="AI92" s="586"/>
    </row>
    <row r="93" spans="1:36" s="523" customFormat="1" ht="15" customHeight="1">
      <c r="A93" s="1200"/>
      <c r="B93" s="1200"/>
      <c r="C93" s="1200"/>
      <c r="D93" s="1200"/>
      <c r="E93" s="1200"/>
      <c r="F93" s="1200"/>
      <c r="G93" s="920"/>
      <c r="H93" s="920"/>
      <c r="I93" s="1200"/>
      <c r="J93" s="1244"/>
      <c r="K93" s="927">
        <v>1</v>
      </c>
      <c r="L93" s="539"/>
      <c r="M93" s="557" t="s">
        <v>25</v>
      </c>
      <c r="N93" s="552"/>
      <c r="O93" s="546"/>
      <c r="P93" s="546"/>
      <c r="Q93" s="546"/>
      <c r="R93" s="574"/>
      <c r="S93" s="565"/>
      <c r="T93" s="564"/>
      <c r="U93" s="552"/>
      <c r="V93" s="561"/>
      <c r="W93" s="1199"/>
      <c r="X93" s="588"/>
      <c r="Y93" s="588"/>
      <c r="Z93" s="588"/>
      <c r="AA93" s="588"/>
      <c r="AB93" s="588"/>
      <c r="AC93" s="588"/>
      <c r="AD93" s="588"/>
      <c r="AE93" s="588"/>
      <c r="AF93" s="588"/>
      <c r="AG93" s="588"/>
      <c r="AH93" s="588"/>
      <c r="AI93" s="588"/>
    </row>
    <row r="94" spans="1:36" s="523" customFormat="1" ht="15" customHeight="1">
      <c r="A94" s="1200"/>
      <c r="B94" s="1200"/>
      <c r="C94" s="1200"/>
      <c r="D94" s="1200"/>
      <c r="E94" s="1200"/>
      <c r="F94" s="922"/>
      <c r="G94" s="922"/>
      <c r="H94" s="920"/>
      <c r="I94" s="1200"/>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0"/>
      <c r="B95" s="1200"/>
      <c r="C95" s="1200"/>
      <c r="D95" s="1200"/>
      <c r="E95" s="922"/>
      <c r="F95" s="922"/>
      <c r="G95" s="922"/>
      <c r="H95" s="920"/>
      <c r="I95" s="1200"/>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0"/>
      <c r="B96" s="1200"/>
      <c r="C96" s="1200"/>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0"/>
      <c r="B97" s="1200"/>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0"/>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0">
        <v>1</v>
      </c>
      <c r="B103" s="1080"/>
      <c r="C103" s="1080"/>
      <c r="D103" s="1080"/>
      <c r="E103" s="1081"/>
      <c r="F103" s="1082"/>
      <c r="G103" s="1080"/>
      <c r="H103" s="1080"/>
      <c r="I103" s="1061"/>
      <c r="J103" s="1066"/>
      <c r="K103" s="1066"/>
      <c r="L103" s="594">
        <f>mergeValue(A103)</f>
        <v>1</v>
      </c>
      <c r="M103" s="642" t="s">
        <v>20</v>
      </c>
      <c r="N103" s="581"/>
      <c r="O103" s="1295"/>
      <c r="P103" s="1296"/>
      <c r="Q103" s="1296"/>
      <c r="R103" s="1296"/>
      <c r="S103" s="1296"/>
      <c r="T103" s="1296"/>
      <c r="U103" s="1296"/>
      <c r="V103" s="1296"/>
      <c r="W103" s="1296"/>
      <c r="X103" s="1296"/>
      <c r="Y103" s="1296"/>
      <c r="Z103" s="1296"/>
      <c r="AA103" s="1297"/>
      <c r="AB103" s="631" t="s">
        <v>476</v>
      </c>
      <c r="AC103" s="586"/>
      <c r="AD103" s="586"/>
      <c r="AE103" s="586"/>
      <c r="AF103" s="586"/>
      <c r="AG103" s="586"/>
      <c r="AH103" s="586"/>
      <c r="AI103" s="586"/>
      <c r="AJ103" s="586"/>
      <c r="AK103" s="586"/>
      <c r="AL103" s="586"/>
      <c r="AM103" s="586"/>
      <c r="AN103" s="586"/>
    </row>
    <row r="104" spans="1:40" s="524" customFormat="1" ht="22.5">
      <c r="A104" s="1200"/>
      <c r="B104" s="1200">
        <v>1</v>
      </c>
      <c r="C104" s="1080"/>
      <c r="D104" s="1080"/>
      <c r="E104" s="1082"/>
      <c r="F104" s="1082"/>
      <c r="G104" s="1080"/>
      <c r="H104" s="1080"/>
      <c r="I104" s="1068"/>
      <c r="J104" s="1063"/>
      <c r="K104" s="1062"/>
      <c r="L104" s="594" t="str">
        <f>mergeValue(A104) &amp;"."&amp; mergeValue(B104)</f>
        <v>1.1</v>
      </c>
      <c r="M104" s="547" t="s">
        <v>16</v>
      </c>
      <c r="N104" s="581"/>
      <c r="O104" s="1295"/>
      <c r="P104" s="1296"/>
      <c r="Q104" s="1296"/>
      <c r="R104" s="1296"/>
      <c r="S104" s="1296"/>
      <c r="T104" s="1296"/>
      <c r="U104" s="1296"/>
      <c r="V104" s="1296"/>
      <c r="W104" s="1296"/>
      <c r="X104" s="1296"/>
      <c r="Y104" s="1296"/>
      <c r="Z104" s="1296"/>
      <c r="AA104" s="1297"/>
      <c r="AB104" s="631" t="s">
        <v>477</v>
      </c>
      <c r="AC104" s="586"/>
      <c r="AD104" s="586"/>
      <c r="AE104" s="586"/>
      <c r="AF104" s="586"/>
      <c r="AG104" s="586"/>
      <c r="AH104" s="586"/>
      <c r="AI104" s="586"/>
      <c r="AJ104" s="586"/>
      <c r="AK104" s="586"/>
      <c r="AL104" s="586"/>
      <c r="AM104" s="586"/>
      <c r="AN104" s="586"/>
    </row>
    <row r="105" spans="1:40" s="524" customFormat="1" ht="22.5">
      <c r="A105" s="1200"/>
      <c r="B105" s="1200"/>
      <c r="C105" s="1200">
        <v>1</v>
      </c>
      <c r="D105" s="1080"/>
      <c r="E105" s="1082"/>
      <c r="F105" s="1082"/>
      <c r="G105" s="1080"/>
      <c r="H105" s="1080"/>
      <c r="I105" s="1068"/>
      <c r="J105" s="1063"/>
      <c r="K105" s="1062"/>
      <c r="L105" s="594" t="str">
        <f>mergeValue(A105) &amp;"."&amp; mergeValue(B105)&amp;"."&amp; mergeValue(C105)</f>
        <v>1.1.1</v>
      </c>
      <c r="M105" s="548" t="s">
        <v>7</v>
      </c>
      <c r="N105" s="581"/>
      <c r="O105" s="1295"/>
      <c r="P105" s="1296"/>
      <c r="Q105" s="1296"/>
      <c r="R105" s="1296"/>
      <c r="S105" s="1296"/>
      <c r="T105" s="1296"/>
      <c r="U105" s="1296"/>
      <c r="V105" s="1296"/>
      <c r="W105" s="1296"/>
      <c r="X105" s="1296"/>
      <c r="Y105" s="1296"/>
      <c r="Z105" s="1296"/>
      <c r="AA105" s="1297"/>
      <c r="AB105" s="631" t="s">
        <v>634</v>
      </c>
      <c r="AC105" s="586"/>
      <c r="AD105" s="586"/>
      <c r="AE105" s="586"/>
      <c r="AF105" s="586"/>
      <c r="AG105" s="586"/>
      <c r="AH105" s="586"/>
      <c r="AI105" s="586"/>
      <c r="AJ105" s="586"/>
      <c r="AK105" s="586"/>
      <c r="AL105" s="586"/>
      <c r="AM105" s="586"/>
      <c r="AN105" s="586"/>
    </row>
    <row r="106" spans="1:40" s="524" customFormat="1" ht="22.5">
      <c r="A106" s="1200"/>
      <c r="B106" s="1200"/>
      <c r="C106" s="1200"/>
      <c r="D106" s="1200">
        <v>1</v>
      </c>
      <c r="E106" s="1082"/>
      <c r="F106" s="1082"/>
      <c r="G106" s="1080"/>
      <c r="H106" s="1080"/>
      <c r="I106" s="1068"/>
      <c r="J106" s="1063"/>
      <c r="K106" s="1062"/>
      <c r="L106" s="594" t="str">
        <f>mergeValue(A106) &amp;"."&amp; mergeValue(B106)&amp;"."&amp; mergeValue(C106)&amp;"."&amp; mergeValue(D106)</f>
        <v>1.1.1.1</v>
      </c>
      <c r="M106" s="549" t="s">
        <v>22</v>
      </c>
      <c r="N106" s="581"/>
      <c r="O106" s="1295"/>
      <c r="P106" s="1296"/>
      <c r="Q106" s="1296"/>
      <c r="R106" s="1296"/>
      <c r="S106" s="1296"/>
      <c r="T106" s="1296"/>
      <c r="U106" s="1296"/>
      <c r="V106" s="1296"/>
      <c r="W106" s="1296"/>
      <c r="X106" s="1296"/>
      <c r="Y106" s="1296"/>
      <c r="Z106" s="1296"/>
      <c r="AA106" s="1297"/>
      <c r="AB106" s="631" t="s">
        <v>635</v>
      </c>
      <c r="AC106" s="586"/>
      <c r="AD106" s="586"/>
      <c r="AE106" s="586"/>
      <c r="AF106" s="586"/>
      <c r="AG106" s="586"/>
      <c r="AH106" s="586"/>
      <c r="AI106" s="586"/>
      <c r="AJ106" s="586"/>
      <c r="AK106" s="586"/>
      <c r="AL106" s="586"/>
      <c r="AM106" s="586"/>
      <c r="AN106" s="586"/>
    </row>
    <row r="107" spans="1:40" s="524" customFormat="1" ht="0.2" customHeight="1">
      <c r="A107" s="1200"/>
      <c r="B107" s="1200"/>
      <c r="C107" s="1200"/>
      <c r="D107" s="1200"/>
      <c r="E107" s="1200">
        <v>1</v>
      </c>
      <c r="F107" s="1082"/>
      <c r="G107" s="1080"/>
      <c r="H107" s="1080"/>
      <c r="I107" s="1067"/>
      <c r="J107" s="1063"/>
      <c r="K107" s="1062"/>
      <c r="L107" s="594"/>
      <c r="M107" s="555"/>
      <c r="N107" s="582"/>
      <c r="O107" s="1299"/>
      <c r="P107" s="1318"/>
      <c r="Q107" s="1318"/>
      <c r="R107" s="1318"/>
      <c r="S107" s="1318"/>
      <c r="T107" s="1318"/>
      <c r="U107" s="1318"/>
      <c r="V107" s="1318"/>
      <c r="W107" s="1318"/>
      <c r="X107" s="1318"/>
      <c r="Y107" s="1318"/>
      <c r="Z107" s="1318"/>
      <c r="AA107" s="1319"/>
      <c r="AB107" s="631"/>
      <c r="AC107" s="586"/>
      <c r="AD107" s="586"/>
      <c r="AE107" s="586"/>
      <c r="AF107" s="586"/>
      <c r="AG107" s="586"/>
      <c r="AH107" s="586"/>
      <c r="AI107" s="586"/>
      <c r="AJ107" s="586"/>
      <c r="AK107" s="586"/>
      <c r="AL107" s="586"/>
      <c r="AM107" s="586"/>
      <c r="AN107" s="586"/>
    </row>
    <row r="108" spans="1:40" s="524" customFormat="1" ht="90">
      <c r="A108" s="1200"/>
      <c r="B108" s="1200"/>
      <c r="C108" s="1200"/>
      <c r="D108" s="1200"/>
      <c r="E108" s="1200"/>
      <c r="F108" s="1200">
        <v>1</v>
      </c>
      <c r="G108" s="1080"/>
      <c r="H108" s="1080"/>
      <c r="I108" s="1252"/>
      <c r="J108" s="1063"/>
      <c r="K108" s="1062"/>
      <c r="L108" s="594" t="str">
        <f>mergeValue(A108) &amp;"."&amp; mergeValue(B108)&amp;"."&amp; mergeValue(C108)&amp;"."&amp; mergeValue(D108)&amp;"."&amp; mergeValue(F108)</f>
        <v>1.1.1.1.1</v>
      </c>
      <c r="M108" s="556" t="s">
        <v>10</v>
      </c>
      <c r="N108" s="582"/>
      <c r="O108" s="1203"/>
      <c r="P108" s="1204"/>
      <c r="Q108" s="1204"/>
      <c r="R108" s="1204"/>
      <c r="S108" s="1204"/>
      <c r="T108" s="1204"/>
      <c r="U108" s="1204"/>
      <c r="V108" s="1204"/>
      <c r="W108" s="1204"/>
      <c r="X108" s="1204"/>
      <c r="Y108" s="1204"/>
      <c r="Z108" s="1204"/>
      <c r="AA108" s="1205"/>
      <c r="AB108" s="631" t="s">
        <v>636</v>
      </c>
      <c r="AC108" s="586"/>
      <c r="AD108" s="590" t="str">
        <f>strCheckUnique(AE108:AE113)</f>
        <v/>
      </c>
      <c r="AE108" s="586"/>
      <c r="AF108" s="590"/>
      <c r="AG108" s="586"/>
      <c r="AH108" s="586"/>
      <c r="AI108" s="586"/>
      <c r="AJ108" s="586"/>
      <c r="AK108" s="586"/>
      <c r="AL108" s="586"/>
      <c r="AM108" s="586"/>
      <c r="AN108" s="586"/>
    </row>
    <row r="109" spans="1:40" s="524" customFormat="1" ht="135">
      <c r="A109" s="1200"/>
      <c r="B109" s="1200"/>
      <c r="C109" s="1200"/>
      <c r="D109" s="1200"/>
      <c r="E109" s="1200"/>
      <c r="F109" s="1200"/>
      <c r="G109" s="1200">
        <v>1</v>
      </c>
      <c r="H109" s="1080"/>
      <c r="I109" s="1252"/>
      <c r="J109" s="1253"/>
      <c r="K109" s="1069"/>
      <c r="L109" s="594" t="str">
        <f>mergeValue(A109) &amp;"."&amp; mergeValue(B109)&amp;"."&amp; mergeValue(C109)&amp;"."&amp; mergeValue(D109)&amp;"."&amp; mergeValue(F109)&amp;"."&amp; mergeValue(G109)</f>
        <v>1.1.1.1.1.1</v>
      </c>
      <c r="M109" s="1070" t="s">
        <v>651</v>
      </c>
      <c r="N109" s="647"/>
      <c r="O109" s="563"/>
      <c r="P109" s="563"/>
      <c r="Q109" s="563"/>
      <c r="R109" s="494"/>
      <c r="S109" s="1095"/>
      <c r="T109" s="494"/>
      <c r="U109" s="1095"/>
      <c r="V109" s="585" t="str">
        <f>W109 &amp; "-" &amp; Y109</f>
        <v>-</v>
      </c>
      <c r="W109" s="1242"/>
      <c r="X109" s="1207" t="s">
        <v>84</v>
      </c>
      <c r="Y109" s="1242"/>
      <c r="Z109" s="1207" t="s">
        <v>84</v>
      </c>
      <c r="AA109" s="538"/>
      <c r="AB109" s="631" t="s">
        <v>669</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0"/>
      <c r="B110" s="1200"/>
      <c r="C110" s="1200"/>
      <c r="D110" s="1200"/>
      <c r="E110" s="1200"/>
      <c r="F110" s="1200"/>
      <c r="G110" s="1200"/>
      <c r="H110" s="1080">
        <v>1</v>
      </c>
      <c r="I110" s="1252"/>
      <c r="J110" s="1253"/>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5"/>
      <c r="T110" s="494"/>
      <c r="U110" s="1095"/>
      <c r="V110" s="585" t="str">
        <f>W110 &amp; "-" &amp; Y110</f>
        <v>-</v>
      </c>
      <c r="W110" s="1242"/>
      <c r="X110" s="1207"/>
      <c r="Y110" s="1242"/>
      <c r="Z110" s="1207"/>
      <c r="AA110" s="671"/>
      <c r="AB110" s="1199" t="s">
        <v>670</v>
      </c>
      <c r="AC110" s="586" t="str">
        <f>strCheckDate(O110:AA110)</f>
        <v/>
      </c>
      <c r="AD110" s="586"/>
      <c r="AE110" s="586"/>
      <c r="AF110" s="590"/>
      <c r="AG110" s="586"/>
      <c r="AH110" s="586"/>
      <c r="AI110" s="586"/>
      <c r="AJ110" s="586"/>
      <c r="AK110" s="586"/>
      <c r="AL110" s="586"/>
      <c r="AM110" s="586"/>
      <c r="AN110" s="586"/>
    </row>
    <row r="111" spans="1:40" s="524" customFormat="1" ht="0.2" customHeight="1">
      <c r="A111" s="1200"/>
      <c r="B111" s="1200"/>
      <c r="C111" s="1200"/>
      <c r="D111" s="1200"/>
      <c r="E111" s="1200"/>
      <c r="F111" s="1200"/>
      <c r="G111" s="1200"/>
      <c r="H111" s="1080"/>
      <c r="I111" s="1252"/>
      <c r="J111" s="1253"/>
      <c r="K111" s="1069"/>
      <c r="L111" s="601"/>
      <c r="M111" s="647"/>
      <c r="N111" s="647"/>
      <c r="O111" s="563"/>
      <c r="P111" s="494"/>
      <c r="Q111" s="494"/>
      <c r="R111" s="494"/>
      <c r="S111" s="494"/>
      <c r="T111" s="494"/>
      <c r="U111" s="560"/>
      <c r="V111" s="585"/>
      <c r="W111" s="1206"/>
      <c r="X111" s="1207"/>
      <c r="Y111" s="1206"/>
      <c r="Z111" s="1207"/>
      <c r="AA111" s="538"/>
      <c r="AB111" s="1199"/>
      <c r="AC111" s="586"/>
      <c r="AD111" s="586"/>
      <c r="AE111" s="586"/>
      <c r="AF111" s="590">
        <f ca="1">OFFSET(AF111,-1,0)</f>
        <v>0</v>
      </c>
      <c r="AG111" s="586"/>
      <c r="AH111" s="586"/>
      <c r="AI111" s="586"/>
      <c r="AJ111" s="586"/>
      <c r="AK111" s="586"/>
      <c r="AL111" s="586"/>
      <c r="AM111" s="586"/>
      <c r="AN111" s="586"/>
    </row>
    <row r="112" spans="1:40" s="523" customFormat="1" ht="15" customHeight="1">
      <c r="A112" s="1200"/>
      <c r="B112" s="1200"/>
      <c r="C112" s="1200"/>
      <c r="D112" s="1200"/>
      <c r="E112" s="1200"/>
      <c r="F112" s="1200"/>
      <c r="G112" s="1200"/>
      <c r="H112" s="1080"/>
      <c r="I112" s="1252"/>
      <c r="J112" s="1253"/>
      <c r="K112" s="1071"/>
      <c r="L112" s="539"/>
      <c r="M112" s="558" t="s">
        <v>41</v>
      </c>
      <c r="N112" s="552"/>
      <c r="O112" s="546"/>
      <c r="P112" s="546"/>
      <c r="Q112" s="546"/>
      <c r="R112" s="546"/>
      <c r="S112" s="546"/>
      <c r="T112" s="546"/>
      <c r="U112" s="546"/>
      <c r="V112" s="546"/>
      <c r="W112" s="564"/>
      <c r="X112" s="565"/>
      <c r="Y112" s="564"/>
      <c r="Z112" s="552"/>
      <c r="AA112" s="561"/>
      <c r="AB112" s="1199"/>
      <c r="AC112" s="588"/>
      <c r="AD112" s="588"/>
      <c r="AE112" s="588"/>
      <c r="AF112" s="588"/>
      <c r="AG112" s="588"/>
      <c r="AH112" s="588"/>
      <c r="AI112" s="588"/>
      <c r="AJ112" s="588"/>
      <c r="AK112" s="588"/>
      <c r="AL112" s="588"/>
      <c r="AM112" s="588"/>
      <c r="AN112" s="588"/>
    </row>
    <row r="113" spans="1:40" s="523" customFormat="1" ht="15" customHeight="1">
      <c r="A113" s="1200"/>
      <c r="B113" s="1200"/>
      <c r="C113" s="1200"/>
      <c r="D113" s="1200"/>
      <c r="E113" s="1200"/>
      <c r="F113" s="1200"/>
      <c r="G113" s="1080"/>
      <c r="H113" s="1080"/>
      <c r="I113" s="1252"/>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0"/>
      <c r="B114" s="1200"/>
      <c r="C114" s="1200"/>
      <c r="D114" s="1200"/>
      <c r="E114" s="1200"/>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0"/>
      <c r="B115" s="1200"/>
      <c r="C115" s="1200"/>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0"/>
      <c r="B116" s="1200"/>
      <c r="C116" s="1200"/>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0"/>
      <c r="B117" s="1200"/>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0"/>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5"/>
      <c r="T120" s="713"/>
      <c r="U120" s="1095"/>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0">
        <v>1</v>
      </c>
      <c r="B125" s="941"/>
      <c r="C125" s="941"/>
      <c r="D125" s="941"/>
      <c r="E125" s="942"/>
      <c r="F125" s="943"/>
      <c r="G125" s="943"/>
      <c r="H125" s="943"/>
      <c r="I125" s="944"/>
      <c r="J125" s="939"/>
      <c r="K125" s="946"/>
      <c r="L125" s="594">
        <f>mergeValue(A125)</f>
        <v>1</v>
      </c>
      <c r="M125" s="642" t="s">
        <v>20</v>
      </c>
      <c r="N125" s="581"/>
      <c r="O125" s="1241"/>
      <c r="P125" s="1241"/>
      <c r="Q125" s="1241"/>
      <c r="R125" s="1241"/>
      <c r="S125" s="1241"/>
      <c r="T125" s="1241"/>
      <c r="U125" s="1241"/>
      <c r="V125" s="1241"/>
      <c r="W125" s="631" t="s">
        <v>659</v>
      </c>
      <c r="X125" s="586"/>
      <c r="Y125" s="586"/>
      <c r="Z125" s="586"/>
      <c r="AA125" s="586"/>
      <c r="AB125" s="586"/>
      <c r="AC125" s="586"/>
      <c r="AD125" s="586"/>
      <c r="AE125" s="586"/>
      <c r="AF125" s="586"/>
      <c r="AG125" s="586"/>
      <c r="AH125" s="586"/>
    </row>
    <row r="126" spans="1:40" s="524" customFormat="1" ht="22.5">
      <c r="A126" s="1200"/>
      <c r="B126" s="1200">
        <v>1</v>
      </c>
      <c r="C126" s="941"/>
      <c r="D126" s="941"/>
      <c r="E126" s="943"/>
      <c r="F126" s="943"/>
      <c r="G126" s="943"/>
      <c r="H126" s="943"/>
      <c r="I126" s="938"/>
      <c r="J126" s="937"/>
      <c r="K126" s="940"/>
      <c r="L126" s="594" t="str">
        <f>mergeValue(A126) &amp;"."&amp; mergeValue(B126)</f>
        <v>1.1</v>
      </c>
      <c r="M126" s="547" t="s">
        <v>16</v>
      </c>
      <c r="N126" s="581"/>
      <c r="O126" s="1241"/>
      <c r="P126" s="1241"/>
      <c r="Q126" s="1241"/>
      <c r="R126" s="1241"/>
      <c r="S126" s="1241"/>
      <c r="T126" s="1241"/>
      <c r="U126" s="1241"/>
      <c r="V126" s="1241"/>
      <c r="W126" s="631" t="s">
        <v>477</v>
      </c>
      <c r="X126" s="586"/>
      <c r="Y126" s="586"/>
      <c r="Z126" s="586"/>
      <c r="AA126" s="586"/>
      <c r="AB126" s="586"/>
      <c r="AC126" s="586"/>
      <c r="AD126" s="586"/>
      <c r="AE126" s="586"/>
      <c r="AF126" s="586"/>
      <c r="AG126" s="586"/>
      <c r="AH126" s="586"/>
    </row>
    <row r="127" spans="1:40" s="524" customFormat="1" ht="22.5">
      <c r="A127" s="1200"/>
      <c r="B127" s="1200"/>
      <c r="C127" s="1200">
        <v>1</v>
      </c>
      <c r="D127" s="941"/>
      <c r="E127" s="943"/>
      <c r="F127" s="943"/>
      <c r="G127" s="943"/>
      <c r="H127" s="943"/>
      <c r="I127" s="945"/>
      <c r="J127" s="937"/>
      <c r="K127" s="940"/>
      <c r="L127" s="594" t="str">
        <f>mergeValue(A127) &amp;"."&amp; mergeValue(B127)&amp;"."&amp; mergeValue(C127)</f>
        <v>1.1.1</v>
      </c>
      <c r="M127" s="548" t="s">
        <v>7</v>
      </c>
      <c r="N127" s="581"/>
      <c r="O127" s="1241"/>
      <c r="P127" s="1241"/>
      <c r="Q127" s="1241"/>
      <c r="R127" s="1241"/>
      <c r="S127" s="1241"/>
      <c r="T127" s="1241"/>
      <c r="U127" s="1241"/>
      <c r="V127" s="1241"/>
      <c r="W127" s="631" t="s">
        <v>634</v>
      </c>
      <c r="X127" s="586"/>
      <c r="Y127" s="586"/>
      <c r="Z127" s="586"/>
      <c r="AA127" s="586"/>
      <c r="AB127" s="586"/>
      <c r="AC127" s="586"/>
      <c r="AD127" s="586"/>
      <c r="AE127" s="586"/>
      <c r="AF127" s="586"/>
      <c r="AG127" s="586"/>
      <c r="AH127" s="586"/>
    </row>
    <row r="128" spans="1:40" s="524" customFormat="1" ht="22.5">
      <c r="A128" s="1200"/>
      <c r="B128" s="1200"/>
      <c r="C128" s="1200"/>
      <c r="D128" s="1200">
        <v>1</v>
      </c>
      <c r="E128" s="943"/>
      <c r="F128" s="943"/>
      <c r="G128" s="943"/>
      <c r="H128" s="943"/>
      <c r="I128" s="945"/>
      <c r="J128" s="937"/>
      <c r="K128" s="940"/>
      <c r="L128" s="594" t="str">
        <f>mergeValue(A128) &amp;"."&amp; mergeValue(B128)&amp;"."&amp; mergeValue(C128)&amp;"."&amp; mergeValue(D128)</f>
        <v>1.1.1.1</v>
      </c>
      <c r="M128" s="549" t="s">
        <v>22</v>
      </c>
      <c r="N128" s="581"/>
      <c r="O128" s="1241"/>
      <c r="P128" s="1241"/>
      <c r="Q128" s="1241"/>
      <c r="R128" s="1241"/>
      <c r="S128" s="1241"/>
      <c r="T128" s="1241"/>
      <c r="U128" s="1241"/>
      <c r="V128" s="1241"/>
      <c r="W128" s="631" t="s">
        <v>635</v>
      </c>
      <c r="X128" s="586"/>
      <c r="Y128" s="586"/>
      <c r="Z128" s="586"/>
      <c r="AA128" s="586"/>
      <c r="AB128" s="586"/>
      <c r="AC128" s="586"/>
      <c r="AD128" s="586"/>
      <c r="AE128" s="586"/>
      <c r="AF128" s="586"/>
      <c r="AG128" s="586"/>
      <c r="AH128" s="586"/>
    </row>
    <row r="129" spans="1:34" s="524" customFormat="1" ht="11.25" hidden="1" customHeight="1">
      <c r="A129" s="1200"/>
      <c r="B129" s="1200"/>
      <c r="C129" s="1200"/>
      <c r="D129" s="1200"/>
      <c r="E129" s="1200">
        <v>1</v>
      </c>
      <c r="F129" s="943"/>
      <c r="G129" s="943"/>
      <c r="H129" s="941">
        <v>1</v>
      </c>
      <c r="I129" s="1200">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0"/>
      <c r="B130" s="1200"/>
      <c r="C130" s="1200"/>
      <c r="D130" s="1200"/>
      <c r="E130" s="1200"/>
      <c r="F130" s="1200">
        <v>1</v>
      </c>
      <c r="G130" s="941"/>
      <c r="H130" s="941"/>
      <c r="I130" s="1200"/>
      <c r="J130" s="1200">
        <v>1</v>
      </c>
      <c r="K130" s="949"/>
      <c r="L130" s="594" t="str">
        <f>mergeValue(A130) &amp;"."&amp; mergeValue(B130)&amp;"."&amp; mergeValue(C130)&amp;"."&amp; mergeValue(D130)&amp;"."&amp;  mergeValue(F130)</f>
        <v>1.1.1.1.1</v>
      </c>
      <c r="M130" s="556" t="s">
        <v>10</v>
      </c>
      <c r="N130" s="582"/>
      <c r="O130" s="1202"/>
      <c r="P130" s="1202"/>
      <c r="Q130" s="1202"/>
      <c r="R130" s="1202"/>
      <c r="S130" s="1202"/>
      <c r="T130" s="1202"/>
      <c r="U130" s="1202"/>
      <c r="V130" s="1202"/>
      <c r="W130" s="631" t="s">
        <v>636</v>
      </c>
      <c r="X130" s="586"/>
      <c r="Y130" s="590" t="str">
        <f>strCheckUnique(Z130:Z133)</f>
        <v/>
      </c>
      <c r="Z130" s="586"/>
      <c r="AA130" s="590"/>
      <c r="AB130" s="586"/>
      <c r="AC130" s="586"/>
      <c r="AD130" s="586"/>
      <c r="AE130" s="586"/>
      <c r="AF130" s="586"/>
      <c r="AG130" s="586"/>
      <c r="AH130" s="586"/>
    </row>
    <row r="131" spans="1:34" s="524" customFormat="1" ht="191.25" customHeight="1">
      <c r="A131" s="1200"/>
      <c r="B131" s="1200"/>
      <c r="C131" s="1200"/>
      <c r="D131" s="1200"/>
      <c r="E131" s="1200"/>
      <c r="F131" s="1200"/>
      <c r="G131" s="941">
        <v>1</v>
      </c>
      <c r="H131" s="941"/>
      <c r="I131" s="1200"/>
      <c r="J131" s="1200"/>
      <c r="K131" s="949">
        <v>1</v>
      </c>
      <c r="L131" s="594" t="str">
        <f>mergeValue(A131) &amp;"."&amp; mergeValue(B131)&amp;"."&amp; mergeValue(C131)&amp;"."&amp; mergeValue(D131)&amp;"."&amp; mergeValue(F131)&amp;"."&amp; mergeValue(G131)</f>
        <v>1.1.1.1.1.1</v>
      </c>
      <c r="M131" s="1070"/>
      <c r="N131" s="587"/>
      <c r="O131" s="563"/>
      <c r="P131" s="563"/>
      <c r="Q131" s="1094"/>
      <c r="R131" s="1242"/>
      <c r="S131" s="1207" t="s">
        <v>84</v>
      </c>
      <c r="T131" s="1242"/>
      <c r="U131" s="1207" t="s">
        <v>85</v>
      </c>
      <c r="V131" s="579"/>
      <c r="W131" s="1199" t="s">
        <v>660</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0"/>
      <c r="B132" s="1200"/>
      <c r="C132" s="1200"/>
      <c r="D132" s="1200"/>
      <c r="E132" s="1200"/>
      <c r="F132" s="1200"/>
      <c r="G132" s="941"/>
      <c r="H132" s="941"/>
      <c r="I132" s="1200"/>
      <c r="J132" s="1200"/>
      <c r="K132" s="949"/>
      <c r="L132" s="601"/>
      <c r="M132" s="647"/>
      <c r="N132" s="587"/>
      <c r="O132" s="563"/>
      <c r="P132" s="563"/>
      <c r="Q132" s="585" t="str">
        <f>R131 &amp; "-" &amp; T131</f>
        <v>-</v>
      </c>
      <c r="R132" s="1206"/>
      <c r="S132" s="1207"/>
      <c r="T132" s="1206"/>
      <c r="U132" s="1207"/>
      <c r="V132" s="579"/>
      <c r="W132" s="1199"/>
      <c r="X132" s="586"/>
      <c r="Y132" s="586"/>
      <c r="Z132" s="586"/>
      <c r="AA132" s="586"/>
      <c r="AB132" s="586"/>
      <c r="AC132" s="586"/>
      <c r="AD132" s="586"/>
      <c r="AE132" s="586"/>
      <c r="AF132" s="586"/>
      <c r="AG132" s="586"/>
      <c r="AH132" s="586"/>
    </row>
    <row r="133" spans="1:34" s="523" customFormat="1" ht="15" customHeight="1">
      <c r="A133" s="1200"/>
      <c r="B133" s="1200"/>
      <c r="C133" s="1200"/>
      <c r="D133" s="1200"/>
      <c r="E133" s="1200"/>
      <c r="F133" s="1200"/>
      <c r="G133" s="943"/>
      <c r="H133" s="941"/>
      <c r="I133" s="1200"/>
      <c r="J133" s="1200"/>
      <c r="K133" s="948"/>
      <c r="L133" s="539"/>
      <c r="M133" s="557" t="s">
        <v>25</v>
      </c>
      <c r="N133" s="552"/>
      <c r="O133" s="546"/>
      <c r="P133" s="546"/>
      <c r="Q133" s="546"/>
      <c r="R133" s="574"/>
      <c r="S133" s="565"/>
      <c r="T133" s="564"/>
      <c r="U133" s="552"/>
      <c r="V133" s="561"/>
      <c r="W133" s="1199"/>
      <c r="X133" s="588"/>
      <c r="Y133" s="588"/>
      <c r="Z133" s="588"/>
      <c r="AA133" s="588"/>
      <c r="AB133" s="588"/>
      <c r="AC133" s="588"/>
      <c r="AD133" s="588"/>
      <c r="AE133" s="588"/>
      <c r="AF133" s="588"/>
      <c r="AG133" s="588"/>
      <c r="AH133" s="588"/>
    </row>
    <row r="134" spans="1:34" s="523" customFormat="1" ht="15" customHeight="1">
      <c r="A134" s="1200"/>
      <c r="B134" s="1200"/>
      <c r="C134" s="1200"/>
      <c r="D134" s="1200"/>
      <c r="E134" s="1200"/>
      <c r="F134" s="943"/>
      <c r="G134" s="943"/>
      <c r="H134" s="941"/>
      <c r="I134" s="1200"/>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0"/>
      <c r="B135" s="1200"/>
      <c r="C135" s="1200"/>
      <c r="D135" s="1200"/>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0"/>
      <c r="B136" s="1200"/>
      <c r="C136" s="1200"/>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0"/>
      <c r="B137" s="1200"/>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0"/>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0">
        <v>1</v>
      </c>
      <c r="B143" s="959"/>
      <c r="C143" s="959"/>
      <c r="D143" s="959"/>
      <c r="E143" s="960"/>
      <c r="F143" s="961"/>
      <c r="G143" s="961"/>
      <c r="H143" s="961"/>
      <c r="I143" s="962"/>
      <c r="J143" s="957"/>
      <c r="K143" s="964"/>
      <c r="L143" s="594">
        <f>mergeValue(A143)</f>
        <v>1</v>
      </c>
      <c r="M143" s="642" t="s">
        <v>20</v>
      </c>
      <c r="N143" s="581"/>
      <c r="O143" s="1241"/>
      <c r="P143" s="1241"/>
      <c r="Q143" s="1241"/>
      <c r="R143" s="1241"/>
      <c r="S143" s="1241"/>
      <c r="T143" s="1241"/>
      <c r="U143" s="1241"/>
      <c r="V143" s="1241"/>
      <c r="W143" s="631" t="s">
        <v>659</v>
      </c>
      <c r="X143" s="586"/>
      <c r="Y143" s="586"/>
      <c r="Z143" s="586"/>
      <c r="AA143" s="586"/>
      <c r="AB143" s="586"/>
      <c r="AC143" s="586"/>
      <c r="AD143" s="586"/>
      <c r="AE143" s="586"/>
      <c r="AF143" s="586"/>
      <c r="AG143" s="586"/>
      <c r="AH143" s="586"/>
    </row>
    <row r="144" spans="1:34" s="524" customFormat="1" ht="22.5">
      <c r="A144" s="1200"/>
      <c r="B144" s="1200">
        <v>1</v>
      </c>
      <c r="C144" s="959"/>
      <c r="D144" s="959"/>
      <c r="E144" s="961"/>
      <c r="F144" s="961"/>
      <c r="G144" s="961"/>
      <c r="H144" s="961"/>
      <c r="I144" s="956"/>
      <c r="J144" s="955"/>
      <c r="K144" s="958"/>
      <c r="L144" s="594" t="str">
        <f>mergeValue(A144) &amp;"."&amp; mergeValue(B144)</f>
        <v>1.1</v>
      </c>
      <c r="M144" s="547" t="s">
        <v>16</v>
      </c>
      <c r="N144" s="581"/>
      <c r="O144" s="1241"/>
      <c r="P144" s="1241"/>
      <c r="Q144" s="1241"/>
      <c r="R144" s="1241"/>
      <c r="S144" s="1241"/>
      <c r="T144" s="1241"/>
      <c r="U144" s="1241"/>
      <c r="V144" s="1241"/>
      <c r="W144" s="631" t="s">
        <v>477</v>
      </c>
      <c r="X144" s="586"/>
      <c r="Y144" s="586"/>
      <c r="Z144" s="586"/>
      <c r="AA144" s="586"/>
      <c r="AB144" s="586"/>
      <c r="AC144" s="586"/>
      <c r="AD144" s="586"/>
      <c r="AE144" s="586"/>
      <c r="AF144" s="586"/>
      <c r="AG144" s="586"/>
      <c r="AH144" s="586"/>
    </row>
    <row r="145" spans="1:35" s="524" customFormat="1" ht="22.5">
      <c r="A145" s="1200"/>
      <c r="B145" s="1200"/>
      <c r="C145" s="1200">
        <v>1</v>
      </c>
      <c r="D145" s="959"/>
      <c r="E145" s="961"/>
      <c r="F145" s="961"/>
      <c r="G145" s="961"/>
      <c r="H145" s="961"/>
      <c r="I145" s="963"/>
      <c r="J145" s="955"/>
      <c r="K145" s="958"/>
      <c r="L145" s="594" t="str">
        <f>mergeValue(A145) &amp;"."&amp; mergeValue(B145)&amp;"."&amp; mergeValue(C145)</f>
        <v>1.1.1</v>
      </c>
      <c r="M145" s="548" t="s">
        <v>7</v>
      </c>
      <c r="N145" s="581"/>
      <c r="O145" s="1241"/>
      <c r="P145" s="1241"/>
      <c r="Q145" s="1241"/>
      <c r="R145" s="1241"/>
      <c r="S145" s="1241"/>
      <c r="T145" s="1241"/>
      <c r="U145" s="1241"/>
      <c r="V145" s="1241"/>
      <c r="W145" s="631" t="s">
        <v>634</v>
      </c>
      <c r="X145" s="586"/>
      <c r="Y145" s="586"/>
      <c r="Z145" s="586"/>
      <c r="AA145" s="586"/>
      <c r="AB145" s="586"/>
      <c r="AC145" s="586"/>
      <c r="AD145" s="586"/>
      <c r="AE145" s="586"/>
      <c r="AF145" s="586"/>
      <c r="AG145" s="586"/>
      <c r="AH145" s="586"/>
    </row>
    <row r="146" spans="1:35" s="524" customFormat="1" ht="22.5">
      <c r="A146" s="1200"/>
      <c r="B146" s="1200"/>
      <c r="C146" s="1200"/>
      <c r="D146" s="1200">
        <v>1</v>
      </c>
      <c r="E146" s="961"/>
      <c r="F146" s="961"/>
      <c r="G146" s="961"/>
      <c r="H146" s="961"/>
      <c r="I146" s="963"/>
      <c r="J146" s="955"/>
      <c r="K146" s="958"/>
      <c r="L146" s="594" t="str">
        <f>mergeValue(A146) &amp;"."&amp; mergeValue(B146)&amp;"."&amp; mergeValue(C146)&amp;"."&amp; mergeValue(D146)</f>
        <v>1.1.1.1</v>
      </c>
      <c r="M146" s="549" t="s">
        <v>22</v>
      </c>
      <c r="N146" s="581"/>
      <c r="O146" s="1241"/>
      <c r="P146" s="1241"/>
      <c r="Q146" s="1241"/>
      <c r="R146" s="1241"/>
      <c r="S146" s="1241"/>
      <c r="T146" s="1241"/>
      <c r="U146" s="1241"/>
      <c r="V146" s="1241"/>
      <c r="W146" s="631" t="s">
        <v>635</v>
      </c>
      <c r="X146" s="586"/>
      <c r="Y146" s="586"/>
      <c r="Z146" s="586"/>
      <c r="AA146" s="586"/>
      <c r="AB146" s="586"/>
      <c r="AC146" s="586"/>
      <c r="AD146" s="586"/>
      <c r="AE146" s="586"/>
      <c r="AF146" s="586"/>
      <c r="AG146" s="586"/>
      <c r="AH146" s="586"/>
    </row>
    <row r="147" spans="1:35" s="524" customFormat="1" ht="11.25" hidden="1" customHeight="1">
      <c r="A147" s="1200"/>
      <c r="B147" s="1200"/>
      <c r="C147" s="1200"/>
      <c r="D147" s="1200"/>
      <c r="E147" s="1200">
        <v>1</v>
      </c>
      <c r="F147" s="961"/>
      <c r="G147" s="961"/>
      <c r="H147" s="959">
        <v>1</v>
      </c>
      <c r="I147" s="1200">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0"/>
      <c r="B148" s="1200"/>
      <c r="C148" s="1200"/>
      <c r="D148" s="1200"/>
      <c r="E148" s="1200"/>
      <c r="F148" s="1200">
        <v>1</v>
      </c>
      <c r="G148" s="959"/>
      <c r="H148" s="959"/>
      <c r="I148" s="1200"/>
      <c r="J148" s="1200">
        <v>1</v>
      </c>
      <c r="K148" s="967"/>
      <c r="L148" s="594" t="str">
        <f>mergeValue(A148) &amp;"."&amp; mergeValue(B148)&amp;"."&amp; mergeValue(C148)&amp;"."&amp; mergeValue(D148)&amp;"."&amp;  mergeValue(F148)</f>
        <v>1.1.1.1.1</v>
      </c>
      <c r="M148" s="556" t="s">
        <v>10</v>
      </c>
      <c r="N148" s="582"/>
      <c r="O148" s="1202"/>
      <c r="P148" s="1202"/>
      <c r="Q148" s="1202"/>
      <c r="R148" s="1202"/>
      <c r="S148" s="1202"/>
      <c r="T148" s="1202"/>
      <c r="U148" s="1202"/>
      <c r="V148" s="1202"/>
      <c r="W148" s="631" t="s">
        <v>636</v>
      </c>
      <c r="X148" s="586"/>
      <c r="Y148" s="590" t="str">
        <f>strCheckUnique(Z148:Z151)</f>
        <v/>
      </c>
      <c r="Z148" s="586"/>
      <c r="AA148" s="590"/>
      <c r="AB148" s="586"/>
      <c r="AC148" s="586"/>
      <c r="AD148" s="586"/>
      <c r="AE148" s="586"/>
      <c r="AF148" s="586"/>
      <c r="AG148" s="586"/>
      <c r="AH148" s="586"/>
    </row>
    <row r="149" spans="1:35" s="524" customFormat="1" ht="188.25" customHeight="1">
      <c r="A149" s="1200"/>
      <c r="B149" s="1200"/>
      <c r="C149" s="1200"/>
      <c r="D149" s="1200"/>
      <c r="E149" s="1200"/>
      <c r="F149" s="1200"/>
      <c r="G149" s="959">
        <v>1</v>
      </c>
      <c r="H149" s="959"/>
      <c r="I149" s="1200"/>
      <c r="J149" s="1200"/>
      <c r="K149" s="967">
        <v>1</v>
      </c>
      <c r="L149" s="594" t="str">
        <f>mergeValue(A149) &amp;"."&amp; mergeValue(B149)&amp;"."&amp; mergeValue(C149)&amp;"."&amp; mergeValue(D149)&amp;"."&amp; mergeValue(F149)&amp;"."&amp; mergeValue(G149)</f>
        <v>1.1.1.1.1.1</v>
      </c>
      <c r="M149" s="1070"/>
      <c r="N149" s="587"/>
      <c r="O149" s="563"/>
      <c r="P149" s="563"/>
      <c r="Q149" s="1094"/>
      <c r="R149" s="1242"/>
      <c r="S149" s="1207" t="s">
        <v>84</v>
      </c>
      <c r="T149" s="1242"/>
      <c r="U149" s="1207" t="s">
        <v>85</v>
      </c>
      <c r="V149" s="579"/>
      <c r="W149" s="1199" t="s">
        <v>660</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0"/>
      <c r="B150" s="1200"/>
      <c r="C150" s="1200"/>
      <c r="D150" s="1200"/>
      <c r="E150" s="1200"/>
      <c r="F150" s="1200"/>
      <c r="G150" s="959"/>
      <c r="H150" s="959"/>
      <c r="I150" s="1200"/>
      <c r="J150" s="1200"/>
      <c r="K150" s="967"/>
      <c r="L150" s="601"/>
      <c r="M150" s="647"/>
      <c r="N150" s="587"/>
      <c r="O150" s="563"/>
      <c r="P150" s="563"/>
      <c r="Q150" s="585" t="str">
        <f>R149 &amp; "-" &amp; T149</f>
        <v>-</v>
      </c>
      <c r="R150" s="1206"/>
      <c r="S150" s="1207"/>
      <c r="T150" s="1206"/>
      <c r="U150" s="1207"/>
      <c r="V150" s="579"/>
      <c r="W150" s="1199"/>
      <c r="X150" s="586"/>
      <c r="Y150" s="586"/>
      <c r="Z150" s="586"/>
      <c r="AA150" s="586"/>
      <c r="AB150" s="586"/>
      <c r="AC150" s="586"/>
      <c r="AD150" s="586"/>
      <c r="AE150" s="586"/>
      <c r="AF150" s="586"/>
      <c r="AG150" s="586"/>
      <c r="AH150" s="586"/>
    </row>
    <row r="151" spans="1:35" s="523" customFormat="1" ht="15" customHeight="1">
      <c r="A151" s="1200"/>
      <c r="B151" s="1200"/>
      <c r="C151" s="1200"/>
      <c r="D151" s="1200"/>
      <c r="E151" s="1200"/>
      <c r="F151" s="1200"/>
      <c r="G151" s="961"/>
      <c r="H151" s="959"/>
      <c r="I151" s="1200"/>
      <c r="J151" s="1200"/>
      <c r="K151" s="966"/>
      <c r="L151" s="539"/>
      <c r="M151" s="557" t="s">
        <v>25</v>
      </c>
      <c r="N151" s="552"/>
      <c r="O151" s="546"/>
      <c r="P151" s="546"/>
      <c r="Q151" s="546"/>
      <c r="R151" s="574"/>
      <c r="S151" s="565"/>
      <c r="T151" s="564"/>
      <c r="U151" s="552"/>
      <c r="V151" s="561"/>
      <c r="W151" s="1199"/>
      <c r="X151" s="588"/>
      <c r="Y151" s="588"/>
      <c r="Z151" s="588"/>
      <c r="AA151" s="588"/>
      <c r="AB151" s="588"/>
      <c r="AC151" s="588"/>
      <c r="AD151" s="588"/>
      <c r="AE151" s="588"/>
      <c r="AF151" s="588"/>
      <c r="AG151" s="588"/>
      <c r="AH151" s="588"/>
    </row>
    <row r="152" spans="1:35" s="523" customFormat="1" ht="15" customHeight="1">
      <c r="A152" s="1200"/>
      <c r="B152" s="1200"/>
      <c r="C152" s="1200"/>
      <c r="D152" s="1200"/>
      <c r="E152" s="1200"/>
      <c r="F152" s="961"/>
      <c r="G152" s="961"/>
      <c r="H152" s="959"/>
      <c r="I152" s="1200"/>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0"/>
      <c r="B153" s="1200"/>
      <c r="C153" s="1200"/>
      <c r="D153" s="1200"/>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0"/>
      <c r="B154" s="1200"/>
      <c r="C154" s="1200"/>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0"/>
      <c r="B155" s="1200"/>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0"/>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0">
        <v>1</v>
      </c>
      <c r="B161" s="902"/>
      <c r="C161" s="902"/>
      <c r="D161" s="902"/>
      <c r="E161" s="903"/>
      <c r="F161" s="904"/>
      <c r="G161" s="904"/>
      <c r="H161" s="904"/>
      <c r="I161" s="905"/>
      <c r="J161" s="900"/>
      <c r="K161" s="907"/>
      <c r="L161" s="594">
        <f>mergeValue(A161)</f>
        <v>1</v>
      </c>
      <c r="M161" s="642" t="s">
        <v>20</v>
      </c>
      <c r="N161" s="581"/>
      <c r="O161" s="1295"/>
      <c r="P161" s="1296"/>
      <c r="Q161" s="1296"/>
      <c r="R161" s="1296"/>
      <c r="S161" s="1296"/>
      <c r="T161" s="1296"/>
      <c r="U161" s="1296"/>
      <c r="V161" s="1297"/>
      <c r="W161" s="631" t="s">
        <v>476</v>
      </c>
      <c r="X161" s="586"/>
      <c r="Y161" s="586"/>
      <c r="Z161" s="586"/>
      <c r="AA161" s="586"/>
      <c r="AB161" s="586"/>
      <c r="AC161" s="586"/>
      <c r="AD161" s="586"/>
      <c r="AE161" s="586"/>
      <c r="AF161" s="586"/>
      <c r="AG161" s="586"/>
    </row>
    <row r="162" spans="1:33" s="524" customFormat="1" ht="22.5">
      <c r="A162" s="1200"/>
      <c r="B162" s="1200">
        <v>1</v>
      </c>
      <c r="C162" s="902"/>
      <c r="D162" s="902"/>
      <c r="E162" s="904"/>
      <c r="F162" s="904"/>
      <c r="G162" s="904"/>
      <c r="H162" s="904"/>
      <c r="I162" s="899"/>
      <c r="J162" s="898"/>
      <c r="K162" s="901"/>
      <c r="L162" s="594" t="str">
        <f>mergeValue(A162) &amp;"."&amp; mergeValue(B162)</f>
        <v>1.1</v>
      </c>
      <c r="M162" s="547" t="s">
        <v>16</v>
      </c>
      <c r="N162" s="581"/>
      <c r="O162" s="1295"/>
      <c r="P162" s="1296"/>
      <c r="Q162" s="1296"/>
      <c r="R162" s="1296"/>
      <c r="S162" s="1296"/>
      <c r="T162" s="1296"/>
      <c r="U162" s="1296"/>
      <c r="V162" s="1297"/>
      <c r="W162" s="631" t="s">
        <v>477</v>
      </c>
      <c r="X162" s="586"/>
      <c r="Y162" s="586"/>
      <c r="Z162" s="586"/>
      <c r="AA162" s="586"/>
      <c r="AB162" s="586"/>
      <c r="AC162" s="586"/>
      <c r="AD162" s="586"/>
      <c r="AE162" s="586"/>
      <c r="AF162" s="586"/>
      <c r="AG162" s="586"/>
    </row>
    <row r="163" spans="1:33" s="524" customFormat="1" ht="22.5">
      <c r="A163" s="1200"/>
      <c r="B163" s="1200"/>
      <c r="C163" s="1200">
        <v>1</v>
      </c>
      <c r="D163" s="902"/>
      <c r="E163" s="904"/>
      <c r="F163" s="904"/>
      <c r="G163" s="904"/>
      <c r="H163" s="904"/>
      <c r="I163" s="906"/>
      <c r="J163" s="898"/>
      <c r="K163" s="901"/>
      <c r="L163" s="594" t="str">
        <f>mergeValue(A163) &amp;"."&amp; mergeValue(B163)&amp;"."&amp; mergeValue(C163)</f>
        <v>1.1.1</v>
      </c>
      <c r="M163" s="548" t="s">
        <v>7</v>
      </c>
      <c r="N163" s="581"/>
      <c r="O163" s="1295"/>
      <c r="P163" s="1296"/>
      <c r="Q163" s="1296"/>
      <c r="R163" s="1296"/>
      <c r="S163" s="1296"/>
      <c r="T163" s="1296"/>
      <c r="U163" s="1296"/>
      <c r="V163" s="1297"/>
      <c r="W163" s="631" t="s">
        <v>634</v>
      </c>
      <c r="X163" s="586"/>
      <c r="Y163" s="586"/>
      <c r="Z163" s="586"/>
      <c r="AA163" s="586"/>
      <c r="AB163" s="586"/>
      <c r="AC163" s="586"/>
      <c r="AD163" s="586"/>
      <c r="AE163" s="586"/>
      <c r="AF163" s="586"/>
      <c r="AG163" s="586"/>
    </row>
    <row r="164" spans="1:33" s="524" customFormat="1" ht="22.5">
      <c r="A164" s="1200"/>
      <c r="B164" s="1200"/>
      <c r="C164" s="1200"/>
      <c r="D164" s="1200">
        <v>1</v>
      </c>
      <c r="E164" s="904"/>
      <c r="F164" s="904"/>
      <c r="G164" s="904"/>
      <c r="H164" s="904"/>
      <c r="I164" s="906"/>
      <c r="J164" s="898"/>
      <c r="K164" s="901"/>
      <c r="L164" s="594" t="str">
        <f>mergeValue(A164) &amp;"."&amp; mergeValue(B164)&amp;"."&amp; mergeValue(C164)&amp;"."&amp; mergeValue(D164)</f>
        <v>1.1.1.1</v>
      </c>
      <c r="M164" s="549" t="s">
        <v>22</v>
      </c>
      <c r="N164" s="581"/>
      <c r="O164" s="1295"/>
      <c r="P164" s="1296"/>
      <c r="Q164" s="1296"/>
      <c r="R164" s="1296"/>
      <c r="S164" s="1296"/>
      <c r="T164" s="1296"/>
      <c r="U164" s="1296"/>
      <c r="V164" s="1297"/>
      <c r="W164" s="631" t="s">
        <v>635</v>
      </c>
      <c r="X164" s="586"/>
      <c r="Y164" s="586"/>
      <c r="Z164" s="586"/>
      <c r="AA164" s="586"/>
      <c r="AB164" s="586"/>
      <c r="AC164" s="586"/>
      <c r="AD164" s="586"/>
      <c r="AE164" s="586"/>
      <c r="AF164" s="586"/>
      <c r="AG164" s="586"/>
    </row>
    <row r="165" spans="1:33" s="524" customFormat="1" ht="101.25">
      <c r="A165" s="1200"/>
      <c r="B165" s="1200"/>
      <c r="C165" s="1200"/>
      <c r="D165" s="1200"/>
      <c r="E165" s="1200">
        <v>1</v>
      </c>
      <c r="F165" s="904"/>
      <c r="G165" s="904"/>
      <c r="H165" s="902">
        <v>1</v>
      </c>
      <c r="I165" s="1200">
        <v>1</v>
      </c>
      <c r="J165" s="904"/>
      <c r="K165" s="909"/>
      <c r="L165" s="594" t="str">
        <f>mergeValue(A165) &amp;"."&amp; mergeValue(B165)&amp;"."&amp; mergeValue(C165)&amp;"."&amp; mergeValue(D165)&amp;"."&amp; mergeValue(E165)</f>
        <v>1.1.1.1.1</v>
      </c>
      <c r="M165" s="555" t="s">
        <v>9</v>
      </c>
      <c r="N165" s="582"/>
      <c r="O165" s="1203"/>
      <c r="P165" s="1204"/>
      <c r="Q165" s="1204"/>
      <c r="R165" s="1204"/>
      <c r="S165" s="1204"/>
      <c r="T165" s="1204"/>
      <c r="U165" s="1204"/>
      <c r="V165" s="1205"/>
      <c r="W165" s="631" t="s">
        <v>639</v>
      </c>
      <c r="X165" s="586"/>
      <c r="Y165" s="586"/>
      <c r="Z165" s="586"/>
      <c r="AA165" s="586"/>
      <c r="AB165" s="586"/>
      <c r="AC165" s="586"/>
      <c r="AD165" s="586"/>
      <c r="AE165" s="586"/>
      <c r="AF165" s="586"/>
      <c r="AG165" s="586"/>
    </row>
    <row r="166" spans="1:33" s="524" customFormat="1" ht="90">
      <c r="A166" s="1200"/>
      <c r="B166" s="1200"/>
      <c r="C166" s="1200"/>
      <c r="D166" s="1200"/>
      <c r="E166" s="1200"/>
      <c r="F166" s="1200">
        <v>1</v>
      </c>
      <c r="G166" s="902"/>
      <c r="H166" s="902"/>
      <c r="I166" s="1200"/>
      <c r="J166" s="1200">
        <v>1</v>
      </c>
      <c r="K166" s="910"/>
      <c r="L166" s="594" t="str">
        <f>mergeValue(A166) &amp;"."&amp; mergeValue(B166)&amp;"."&amp; mergeValue(C166)&amp;"."&amp; mergeValue(D166)&amp;"."&amp; mergeValue(E166)&amp;"."&amp; mergeValue(F166)</f>
        <v>1.1.1.1.1.1</v>
      </c>
      <c r="M166" s="556" t="s">
        <v>10</v>
      </c>
      <c r="N166" s="582"/>
      <c r="O166" s="1203"/>
      <c r="P166" s="1204"/>
      <c r="Q166" s="1204"/>
      <c r="R166" s="1204"/>
      <c r="S166" s="1204"/>
      <c r="T166" s="1204"/>
      <c r="U166" s="1204"/>
      <c r="V166" s="1205"/>
      <c r="W166" s="631" t="s">
        <v>637</v>
      </c>
      <c r="X166" s="586"/>
      <c r="Y166" s="590" t="str">
        <f>strCheckUnique(Z166:Z169)</f>
        <v/>
      </c>
      <c r="Z166" s="586"/>
      <c r="AA166" s="590" t="str">
        <f>IF(O166="","",O166 &amp; ":_")</f>
        <v/>
      </c>
      <c r="AB166" s="586"/>
      <c r="AC166" s="586"/>
      <c r="AD166" s="586"/>
      <c r="AE166" s="586"/>
      <c r="AF166" s="586"/>
      <c r="AG166" s="586"/>
    </row>
    <row r="167" spans="1:33" s="524" customFormat="1" ht="188.25" customHeight="1">
      <c r="A167" s="1200"/>
      <c r="B167" s="1200"/>
      <c r="C167" s="1200"/>
      <c r="D167" s="1200"/>
      <c r="E167" s="1200"/>
      <c r="F167" s="1200"/>
      <c r="G167" s="902">
        <v>1</v>
      </c>
      <c r="H167" s="902"/>
      <c r="I167" s="1200"/>
      <c r="J167" s="1200"/>
      <c r="K167" s="910">
        <v>1</v>
      </c>
      <c r="L167" s="594" t="str">
        <f>mergeValue(A167) &amp;"."&amp; mergeValue(B167)&amp;"."&amp; mergeValue(C167)&amp;"."&amp; mergeValue(D167)&amp;"."&amp; mergeValue(E167)&amp;"."&amp; mergeValue(F167)&amp;"."&amp; mergeValue(G167)</f>
        <v>1.1.1.1.1.1.1</v>
      </c>
      <c r="M167" s="1070"/>
      <c r="N167" s="587"/>
      <c r="O167" s="1079"/>
      <c r="P167" s="563"/>
      <c r="Q167" s="563"/>
      <c r="R167" s="1242"/>
      <c r="S167" s="1207" t="s">
        <v>84</v>
      </c>
      <c r="T167" s="1242"/>
      <c r="U167" s="1207" t="s">
        <v>84</v>
      </c>
      <c r="V167" s="579"/>
      <c r="W167" s="1199" t="s">
        <v>657</v>
      </c>
      <c r="X167" s="586" t="str">
        <f>strCheckDate(O168:V168)</f>
        <v/>
      </c>
      <c r="Y167" s="590"/>
      <c r="Z167" s="590" t="str">
        <f>IF(M167="","",M167 )</f>
        <v/>
      </c>
      <c r="AA167" s="590"/>
      <c r="AB167" s="590"/>
      <c r="AC167" s="590"/>
      <c r="AD167" s="586"/>
      <c r="AE167" s="586"/>
      <c r="AF167" s="586"/>
      <c r="AG167" s="586"/>
    </row>
    <row r="168" spans="1:33" s="524" customFormat="1" ht="11.25" hidden="1" customHeight="1">
      <c r="A168" s="1200"/>
      <c r="B168" s="1200"/>
      <c r="C168" s="1200"/>
      <c r="D168" s="1200"/>
      <c r="E168" s="1200"/>
      <c r="F168" s="1200"/>
      <c r="G168" s="902"/>
      <c r="H168" s="902"/>
      <c r="I168" s="1200"/>
      <c r="J168" s="1200"/>
      <c r="K168" s="910"/>
      <c r="L168" s="601"/>
      <c r="M168" s="647"/>
      <c r="N168" s="587"/>
      <c r="O168" s="585"/>
      <c r="P168" s="563"/>
      <c r="Q168" s="585" t="str">
        <f>R167 &amp; "-" &amp; T167</f>
        <v>-</v>
      </c>
      <c r="R168" s="1206"/>
      <c r="S168" s="1207"/>
      <c r="T168" s="1206"/>
      <c r="U168" s="1207"/>
      <c r="V168" s="579"/>
      <c r="W168" s="1199"/>
      <c r="X168" s="586"/>
      <c r="Y168" s="586"/>
      <c r="Z168" s="586"/>
      <c r="AA168" s="586"/>
      <c r="AB168" s="586"/>
      <c r="AC168" s="586"/>
      <c r="AD168" s="586"/>
      <c r="AE168" s="586"/>
      <c r="AF168" s="586"/>
      <c r="AG168" s="586"/>
    </row>
    <row r="169" spans="1:33" s="523" customFormat="1" ht="15" customHeight="1">
      <c r="A169" s="1200"/>
      <c r="B169" s="1200"/>
      <c r="C169" s="1200"/>
      <c r="D169" s="1200"/>
      <c r="E169" s="1200"/>
      <c r="F169" s="1200"/>
      <c r="G169" s="904"/>
      <c r="H169" s="902"/>
      <c r="I169" s="1200"/>
      <c r="J169" s="1200"/>
      <c r="K169" s="909"/>
      <c r="L169" s="539"/>
      <c r="M169" s="558" t="s">
        <v>25</v>
      </c>
      <c r="N169" s="552"/>
      <c r="O169" s="546"/>
      <c r="P169" s="546"/>
      <c r="Q169" s="546"/>
      <c r="R169" s="574"/>
      <c r="S169" s="565"/>
      <c r="T169" s="564"/>
      <c r="U169" s="552"/>
      <c r="V169" s="561"/>
      <c r="W169" s="1199"/>
      <c r="X169" s="588"/>
      <c r="Y169" s="588"/>
      <c r="Z169" s="588"/>
      <c r="AA169" s="588"/>
      <c r="AB169" s="588"/>
      <c r="AC169" s="588"/>
      <c r="AD169" s="588"/>
      <c r="AE169" s="588"/>
      <c r="AF169" s="588"/>
      <c r="AG169" s="588"/>
    </row>
    <row r="170" spans="1:33" s="523" customFormat="1" ht="15" customHeight="1">
      <c r="A170" s="1200"/>
      <c r="B170" s="1200"/>
      <c r="C170" s="1200"/>
      <c r="D170" s="1200"/>
      <c r="E170" s="1200"/>
      <c r="F170" s="904"/>
      <c r="G170" s="904"/>
      <c r="H170" s="902"/>
      <c r="I170" s="1200"/>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0"/>
      <c r="B171" s="1200"/>
      <c r="C171" s="1200"/>
      <c r="D171" s="1200"/>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0"/>
      <c r="B172" s="1200"/>
      <c r="C172" s="1200"/>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0"/>
      <c r="B173" s="1200"/>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0"/>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0">
        <v>1</v>
      </c>
      <c r="B179" s="981"/>
      <c r="C179" s="981"/>
      <c r="D179" s="981"/>
      <c r="E179" s="981"/>
      <c r="F179" s="981"/>
      <c r="G179" s="982"/>
      <c r="H179" s="982"/>
      <c r="I179" s="984"/>
      <c r="J179" s="976"/>
      <c r="K179" s="976"/>
      <c r="L179" s="725">
        <f>mergeValue(A179)</f>
        <v>1</v>
      </c>
      <c r="M179" s="642" t="s">
        <v>20</v>
      </c>
      <c r="N179" s="717"/>
      <c r="O179" s="1295"/>
      <c r="P179" s="1296"/>
      <c r="Q179" s="1296"/>
      <c r="R179" s="1296"/>
      <c r="S179" s="1296"/>
      <c r="T179" s="1296"/>
      <c r="U179" s="1296"/>
      <c r="V179" s="1296"/>
      <c r="W179" s="1297"/>
      <c r="X179" s="718" t="s">
        <v>476</v>
      </c>
      <c r="Y179" s="720"/>
      <c r="Z179" s="720"/>
      <c r="AA179" s="720"/>
      <c r="AB179" s="720"/>
      <c r="AC179" s="720"/>
      <c r="AD179" s="720"/>
      <c r="AE179" s="720"/>
      <c r="AF179" s="720"/>
      <c r="AG179" s="720"/>
    </row>
    <row r="180" spans="1:47" s="686" customFormat="1" ht="22.5">
      <c r="A180" s="1200"/>
      <c r="B180" s="1200">
        <v>1</v>
      </c>
      <c r="C180" s="981"/>
      <c r="D180" s="981"/>
      <c r="E180" s="981"/>
      <c r="F180" s="981"/>
      <c r="G180" s="986"/>
      <c r="H180" s="983"/>
      <c r="I180" s="988"/>
      <c r="J180" s="973"/>
      <c r="K180" s="972"/>
      <c r="L180" s="725" t="str">
        <f>mergeValue(A180) &amp;"."&amp; mergeValue(B180)</f>
        <v>1.1</v>
      </c>
      <c r="M180" s="693" t="s">
        <v>16</v>
      </c>
      <c r="N180" s="717"/>
      <c r="O180" s="1295"/>
      <c r="P180" s="1296"/>
      <c r="Q180" s="1296"/>
      <c r="R180" s="1296"/>
      <c r="S180" s="1296"/>
      <c r="T180" s="1296"/>
      <c r="U180" s="1296"/>
      <c r="V180" s="1296"/>
      <c r="W180" s="1297"/>
      <c r="X180" s="718" t="s">
        <v>477</v>
      </c>
      <c r="Y180" s="720"/>
      <c r="Z180" s="720"/>
      <c r="AA180" s="720"/>
      <c r="AB180" s="720"/>
      <c r="AC180" s="720"/>
      <c r="AD180" s="720"/>
      <c r="AE180" s="720"/>
      <c r="AF180" s="720"/>
      <c r="AG180" s="720"/>
    </row>
    <row r="181" spans="1:47" s="686" customFormat="1" ht="22.5">
      <c r="A181" s="1200"/>
      <c r="B181" s="1200"/>
      <c r="C181" s="1200">
        <v>1</v>
      </c>
      <c r="D181" s="981"/>
      <c r="E181" s="981"/>
      <c r="F181" s="981"/>
      <c r="G181" s="986"/>
      <c r="H181" s="983"/>
      <c r="I181" s="989"/>
      <c r="J181" s="973"/>
      <c r="K181" s="972"/>
      <c r="L181" s="725" t="str">
        <f>mergeValue(A181) &amp;"."&amp; mergeValue(B181)&amp;"."&amp; mergeValue(C181)</f>
        <v>1.1.1</v>
      </c>
      <c r="M181" s="694" t="s">
        <v>7</v>
      </c>
      <c r="N181" s="717"/>
      <c r="O181" s="1295"/>
      <c r="P181" s="1296"/>
      <c r="Q181" s="1296"/>
      <c r="R181" s="1296"/>
      <c r="S181" s="1296"/>
      <c r="T181" s="1296"/>
      <c r="U181" s="1296"/>
      <c r="V181" s="1296"/>
      <c r="W181" s="1297"/>
      <c r="X181" s="718" t="s">
        <v>634</v>
      </c>
      <c r="Y181" s="720"/>
      <c r="Z181" s="720"/>
      <c r="AA181" s="720"/>
      <c r="AB181" s="720"/>
      <c r="AC181" s="720"/>
      <c r="AD181" s="720"/>
      <c r="AE181" s="720"/>
      <c r="AF181" s="720"/>
      <c r="AG181" s="720"/>
    </row>
    <row r="182" spans="1:47" s="686" customFormat="1" ht="22.5">
      <c r="A182" s="1200"/>
      <c r="B182" s="1200"/>
      <c r="C182" s="1200"/>
      <c r="D182" s="1200">
        <v>1</v>
      </c>
      <c r="E182" s="981"/>
      <c r="F182" s="981"/>
      <c r="G182" s="986"/>
      <c r="H182" s="983"/>
      <c r="I182" s="989"/>
      <c r="J182" s="987"/>
      <c r="K182" s="972"/>
      <c r="L182" s="725" t="str">
        <f>mergeValue(A182) &amp;"."&amp; mergeValue(B182)&amp;"."&amp; mergeValue(C182)&amp;"."&amp; mergeValue(D182)</f>
        <v>1.1.1.1</v>
      </c>
      <c r="M182" s="695" t="s">
        <v>22</v>
      </c>
      <c r="N182" s="717"/>
      <c r="O182" s="1295"/>
      <c r="P182" s="1296"/>
      <c r="Q182" s="1296"/>
      <c r="R182" s="1296"/>
      <c r="S182" s="1296"/>
      <c r="T182" s="1296"/>
      <c r="U182" s="1296"/>
      <c r="V182" s="1296"/>
      <c r="W182" s="1297"/>
      <c r="X182" s="718" t="s">
        <v>688</v>
      </c>
      <c r="Y182" s="720"/>
      <c r="Z182" s="720"/>
      <c r="AA182" s="720"/>
      <c r="AB182" s="720"/>
      <c r="AC182" s="720"/>
      <c r="AD182" s="720"/>
      <c r="AE182" s="720"/>
      <c r="AF182" s="720"/>
      <c r="AG182" s="720"/>
    </row>
    <row r="183" spans="1:47" s="686" customFormat="1" ht="56.25" customHeight="1">
      <c r="A183" s="1200"/>
      <c r="B183" s="1200"/>
      <c r="C183" s="1200"/>
      <c r="D183" s="1200"/>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689</v>
      </c>
      <c r="Y183" s="720" t="str">
        <f>strCheckDateTwo(N183:W183)</f>
        <v/>
      </c>
      <c r="Z183" s="720"/>
      <c r="AA183" s="720"/>
      <c r="AB183" s="720"/>
      <c r="AC183" s="720"/>
      <c r="AD183" s="720"/>
      <c r="AE183" s="720"/>
      <c r="AF183" s="720"/>
      <c r="AG183" s="720"/>
    </row>
    <row r="184" spans="1:47" s="686" customFormat="1" ht="14.25" hidden="1" customHeight="1">
      <c r="A184" s="1200"/>
      <c r="B184" s="1200"/>
      <c r="C184" s="1200"/>
      <c r="D184" s="1200"/>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0"/>
      <c r="B185" s="1200"/>
      <c r="C185" s="1200"/>
      <c r="D185" s="1200"/>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0"/>
      <c r="B186" s="1200"/>
      <c r="C186" s="1200"/>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0"/>
      <c r="B187" s="1200"/>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0"/>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0">
        <v>1</v>
      </c>
      <c r="B193" s="1016"/>
      <c r="C193" s="1016"/>
      <c r="D193" s="1016"/>
      <c r="E193" s="1016"/>
      <c r="F193" s="1009"/>
      <c r="G193" s="1015"/>
      <c r="H193" s="1015"/>
      <c r="I193" s="997"/>
      <c r="J193" s="996"/>
      <c r="K193" s="996"/>
      <c r="L193" s="725">
        <f>mergeValue(A193)</f>
        <v>1</v>
      </c>
      <c r="M193" s="642"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8" t="s">
        <v>476</v>
      </c>
      <c r="AH193" s="720"/>
      <c r="AI193" s="720"/>
      <c r="AJ193" s="720"/>
      <c r="AK193" s="720"/>
      <c r="AL193" s="720"/>
      <c r="AM193" s="720"/>
      <c r="AN193" s="720"/>
      <c r="AO193" s="720"/>
      <c r="AP193" s="720"/>
      <c r="AQ193" s="720"/>
      <c r="AR193" s="720"/>
    </row>
    <row r="194" spans="1:46" s="686" customFormat="1" ht="22.5">
      <c r="A194" s="1200"/>
      <c r="B194" s="1200">
        <v>1</v>
      </c>
      <c r="C194" s="1016"/>
      <c r="D194" s="1016"/>
      <c r="E194" s="1016"/>
      <c r="F194" s="1009"/>
      <c r="G194" s="1018"/>
      <c r="H194" s="1019"/>
      <c r="I194" s="998"/>
      <c r="J194" s="993"/>
      <c r="K194" s="991"/>
      <c r="L194" s="725" t="str">
        <f>mergeValue(A194) &amp;"."&amp; mergeValue(B194)</f>
        <v>1.1</v>
      </c>
      <c r="M194" s="693"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8" t="s">
        <v>477</v>
      </c>
      <c r="AH194" s="720"/>
      <c r="AI194" s="720"/>
      <c r="AJ194" s="720"/>
      <c r="AK194" s="720"/>
      <c r="AL194" s="720"/>
      <c r="AM194" s="720"/>
      <c r="AN194" s="720"/>
      <c r="AO194" s="720"/>
      <c r="AP194" s="720"/>
      <c r="AQ194" s="720"/>
      <c r="AR194" s="720"/>
    </row>
    <row r="195" spans="1:46" s="686" customFormat="1" ht="22.5">
      <c r="A195" s="1200"/>
      <c r="B195" s="1200"/>
      <c r="C195" s="1200">
        <v>1</v>
      </c>
      <c r="D195" s="1016"/>
      <c r="E195" s="1016"/>
      <c r="F195" s="1009"/>
      <c r="G195" s="1018"/>
      <c r="H195" s="1019"/>
      <c r="I195" s="998"/>
      <c r="J195" s="993"/>
      <c r="K195" s="991"/>
      <c r="L195" s="725" t="str">
        <f>mergeValue(A195) &amp;"."&amp; mergeValue(B195)&amp;"."&amp; mergeValue(C195)</f>
        <v>1.1.1</v>
      </c>
      <c r="M195" s="694"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8" t="s">
        <v>634</v>
      </c>
      <c r="AH195" s="720"/>
      <c r="AI195" s="720"/>
      <c r="AJ195" s="720"/>
      <c r="AK195" s="720"/>
      <c r="AL195" s="720"/>
      <c r="AM195" s="720"/>
      <c r="AN195" s="720"/>
      <c r="AO195" s="720"/>
      <c r="AP195" s="720"/>
      <c r="AQ195" s="720"/>
      <c r="AR195" s="720"/>
    </row>
    <row r="196" spans="1:46" s="686" customFormat="1" ht="15" customHeight="1">
      <c r="A196" s="1200"/>
      <c r="B196" s="1200"/>
      <c r="C196" s="1200"/>
      <c r="D196" s="1200">
        <v>1</v>
      </c>
      <c r="E196" s="1016"/>
      <c r="F196" s="1009"/>
      <c r="G196" s="1018"/>
      <c r="H196" s="1019"/>
      <c r="I196" s="998"/>
      <c r="J196" s="993"/>
      <c r="K196" s="991"/>
      <c r="L196" s="725" t="str">
        <f>mergeValue(A196) &amp;"."&amp; mergeValue(B196)&amp;"."&amp; mergeValue(C196)&amp;"."&amp; mergeValue(D196)</f>
        <v>1.1.1.1</v>
      </c>
      <c r="M196" s="695"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8" t="s">
        <v>681</v>
      </c>
      <c r="AH196" s="720"/>
      <c r="AI196" s="720"/>
      <c r="AJ196" s="720"/>
      <c r="AK196" s="720"/>
      <c r="AL196" s="720"/>
      <c r="AM196" s="720"/>
      <c r="AN196" s="720"/>
      <c r="AO196" s="720"/>
      <c r="AP196" s="720"/>
      <c r="AQ196" s="720"/>
      <c r="AR196" s="720"/>
    </row>
    <row r="197" spans="1:46" s="686" customFormat="1" ht="17.100000000000001" customHeight="1">
      <c r="A197" s="1200"/>
      <c r="B197" s="1200"/>
      <c r="C197" s="1200"/>
      <c r="D197" s="1200"/>
      <c r="E197" s="1200">
        <v>1</v>
      </c>
      <c r="F197" s="1009"/>
      <c r="G197" s="1018"/>
      <c r="H197" s="1019"/>
      <c r="I197" s="1020"/>
      <c r="J197" s="1010"/>
      <c r="K197" s="1147"/>
      <c r="L197" s="1261" t="str">
        <f>mergeValue(A197) &amp;"."&amp; mergeValue(B197)&amp;"."&amp; mergeValue(C197)&amp;"."&amp; mergeValue(D197)&amp;"."&amp; mergeValue(E197)</f>
        <v>1.1.1.1.1</v>
      </c>
      <c r="M197" s="1320"/>
      <c r="N197" s="1207" t="s">
        <v>85</v>
      </c>
      <c r="O197" s="1271"/>
      <c r="P197" s="1269">
        <v>1</v>
      </c>
      <c r="Q197" s="1321"/>
      <c r="R197" s="1207" t="s">
        <v>85</v>
      </c>
      <c r="S197" s="1271"/>
      <c r="T197" s="1269">
        <v>1</v>
      </c>
      <c r="U197" s="1321"/>
      <c r="V197" s="1207" t="s">
        <v>85</v>
      </c>
      <c r="W197" s="702"/>
      <c r="X197" s="690">
        <v>1</v>
      </c>
      <c r="Y197" s="1096"/>
      <c r="Z197" s="672"/>
      <c r="AA197" s="672"/>
      <c r="AB197" s="1242"/>
      <c r="AC197" s="1207" t="s">
        <v>84</v>
      </c>
      <c r="AD197" s="1242"/>
      <c r="AE197" s="1207" t="s">
        <v>84</v>
      </c>
      <c r="AF197" s="716"/>
      <c r="AG197" s="1266" t="s">
        <v>682</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0"/>
      <c r="B198" s="1200"/>
      <c r="C198" s="1200"/>
      <c r="D198" s="1200"/>
      <c r="E198" s="1200"/>
      <c r="F198" s="1009"/>
      <c r="G198" s="1018"/>
      <c r="H198" s="1019"/>
      <c r="I198" s="1020"/>
      <c r="J198" s="1010"/>
      <c r="K198" s="1147"/>
      <c r="L198" s="1261"/>
      <c r="M198" s="1320"/>
      <c r="N198" s="1207"/>
      <c r="O198" s="1271"/>
      <c r="P198" s="1269"/>
      <c r="Q198" s="1321"/>
      <c r="R198" s="1207"/>
      <c r="S198" s="1271"/>
      <c r="T198" s="1269"/>
      <c r="U198" s="1321"/>
      <c r="V198" s="1207"/>
      <c r="W198" s="727"/>
      <c r="X198" s="706"/>
      <c r="Y198" s="706"/>
      <c r="Z198" s="708"/>
      <c r="AA198" s="604" t="str">
        <f>AB197 &amp; "-" &amp; AD197</f>
        <v>-</v>
      </c>
      <c r="AB198" s="1206"/>
      <c r="AC198" s="1207"/>
      <c r="AD198" s="1206"/>
      <c r="AE198" s="1207"/>
      <c r="AF198" s="674"/>
      <c r="AG198" s="1267"/>
      <c r="AH198" s="720"/>
      <c r="AI198" s="723"/>
      <c r="AJ198" s="723"/>
      <c r="AK198" s="723"/>
      <c r="AL198" s="723"/>
      <c r="AM198" s="723"/>
      <c r="AN198" s="723"/>
      <c r="AO198" s="720"/>
      <c r="AP198" s="720"/>
      <c r="AQ198" s="720"/>
      <c r="AR198" s="720"/>
    </row>
    <row r="199" spans="1:46" s="686" customFormat="1" ht="17.100000000000001" customHeight="1">
      <c r="A199" s="1200"/>
      <c r="B199" s="1200"/>
      <c r="C199" s="1200"/>
      <c r="D199" s="1200"/>
      <c r="E199" s="1200"/>
      <c r="F199" s="1009"/>
      <c r="G199" s="1018"/>
      <c r="H199" s="1019"/>
      <c r="I199" s="1020"/>
      <c r="J199" s="1010"/>
      <c r="K199" s="1147"/>
      <c r="L199" s="1261"/>
      <c r="M199" s="1320"/>
      <c r="N199" s="1207"/>
      <c r="O199" s="1271"/>
      <c r="P199" s="1269"/>
      <c r="Q199" s="1321"/>
      <c r="R199" s="1207"/>
      <c r="S199" s="603"/>
      <c r="T199" s="699"/>
      <c r="U199" s="706"/>
      <c r="V199" s="707"/>
      <c r="W199" s="707"/>
      <c r="X199" s="707"/>
      <c r="Y199" s="707"/>
      <c r="Z199" s="708"/>
      <c r="AA199" s="708"/>
      <c r="AB199" s="709"/>
      <c r="AC199" s="705"/>
      <c r="AD199" s="705"/>
      <c r="AE199" s="709"/>
      <c r="AF199" s="705"/>
      <c r="AG199" s="1267"/>
      <c r="AH199" s="720"/>
      <c r="AI199" s="723"/>
      <c r="AJ199" s="723"/>
      <c r="AK199" s="723"/>
      <c r="AL199" s="723"/>
      <c r="AM199" s="723"/>
      <c r="AN199" s="723"/>
      <c r="AO199" s="720"/>
      <c r="AP199" s="720"/>
      <c r="AQ199" s="720"/>
      <c r="AR199" s="720"/>
    </row>
    <row r="200" spans="1:46" s="686" customFormat="1" ht="17.100000000000001" customHeight="1">
      <c r="A200" s="1200"/>
      <c r="B200" s="1200"/>
      <c r="C200" s="1200"/>
      <c r="D200" s="1200"/>
      <c r="E200" s="1200"/>
      <c r="F200" s="1009"/>
      <c r="G200" s="1018"/>
      <c r="H200" s="1019"/>
      <c r="I200" s="1020"/>
      <c r="J200" s="1010"/>
      <c r="K200" s="1147"/>
      <c r="L200" s="1261"/>
      <c r="M200" s="1320"/>
      <c r="N200" s="1207"/>
      <c r="O200" s="710"/>
      <c r="P200" s="712"/>
      <c r="Q200" s="711"/>
      <c r="R200" s="707"/>
      <c r="S200" s="707"/>
      <c r="T200" s="707"/>
      <c r="U200" s="707"/>
      <c r="V200" s="707"/>
      <c r="W200" s="707"/>
      <c r="X200" s="707"/>
      <c r="Y200" s="707"/>
      <c r="Z200" s="708"/>
      <c r="AA200" s="708"/>
      <c r="AB200" s="709"/>
      <c r="AC200" s="705"/>
      <c r="AD200" s="705"/>
      <c r="AE200" s="709"/>
      <c r="AF200" s="705"/>
      <c r="AG200" s="1267"/>
      <c r="AH200" s="720"/>
      <c r="AI200" s="723"/>
      <c r="AJ200" s="723"/>
      <c r="AK200" s="723"/>
      <c r="AL200" s="723"/>
      <c r="AM200" s="723"/>
      <c r="AN200" s="723"/>
      <c r="AO200" s="720"/>
      <c r="AP200" s="720"/>
      <c r="AQ200" s="720"/>
      <c r="AR200" s="720"/>
    </row>
    <row r="201" spans="1:46" s="685" customFormat="1" ht="15" customHeight="1">
      <c r="A201" s="1200"/>
      <c r="B201" s="1200"/>
      <c r="C201" s="1200"/>
      <c r="D201" s="1200"/>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8"/>
      <c r="AH201" s="722"/>
      <c r="AI201" s="722"/>
      <c r="AJ201" s="724"/>
      <c r="AK201" s="724"/>
      <c r="AL201" s="724"/>
      <c r="AM201" s="724"/>
      <c r="AN201" s="724"/>
      <c r="AO201" s="722"/>
      <c r="AP201" s="722"/>
      <c r="AQ201" s="722"/>
      <c r="AR201" s="722"/>
    </row>
    <row r="202" spans="1:46" s="685" customFormat="1" ht="15" customHeight="1">
      <c r="A202" s="1200"/>
      <c r="B202" s="1200"/>
      <c r="C202" s="1200"/>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0"/>
      <c r="B203" s="1200"/>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0"/>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2"/>
      <c r="R207" s="157"/>
      <c r="S207" s="157"/>
      <c r="T207" s="157"/>
      <c r="U207" s="1202"/>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2"/>
      <c r="R208" s="157"/>
      <c r="S208" s="157"/>
      <c r="T208" s="157"/>
      <c r="U208" s="1202"/>
      <c r="V208" s="157"/>
      <c r="W208" s="157"/>
      <c r="X208" s="157"/>
      <c r="Y208" s="157"/>
      <c r="Z208" s="157"/>
      <c r="AA208" s="157"/>
      <c r="AB208" s="157"/>
      <c r="AC208" s="157"/>
    </row>
    <row r="209" spans="1:83" ht="15" customHeight="1">
      <c r="G209" s="156"/>
      <c r="H209" s="157"/>
      <c r="I209" s="157"/>
      <c r="J209" s="85"/>
      <c r="K209" s="157"/>
      <c r="L209" s="157"/>
      <c r="M209" s="157"/>
      <c r="N209" s="157"/>
      <c r="O209" s="157"/>
      <c r="Q209" s="1202"/>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8" t="s">
        <v>85</v>
      </c>
      <c r="O211" s="1271"/>
      <c r="P211" s="1269">
        <v>1</v>
      </c>
      <c r="Q211" s="1299"/>
      <c r="R211" s="1207" t="s">
        <v>84</v>
      </c>
      <c r="S211" s="1300"/>
      <c r="T211" s="1287">
        <v>1</v>
      </c>
      <c r="U211" s="1203"/>
      <c r="V211" s="1207" t="s">
        <v>84</v>
      </c>
      <c r="W211" s="838"/>
      <c r="X211" s="739">
        <v>1</v>
      </c>
      <c r="Y211" s="1093"/>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8"/>
      <c r="O212" s="1271"/>
      <c r="P212" s="1269"/>
      <c r="Q212" s="1299"/>
      <c r="R212" s="1207"/>
      <c r="S212" s="1301"/>
      <c r="T212" s="1288"/>
      <c r="U212" s="1203"/>
      <c r="V212" s="1207"/>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8"/>
      <c r="O213" s="1271"/>
      <c r="P213" s="1269"/>
      <c r="Q213" s="1299"/>
      <c r="R213" s="1207"/>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07"/>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0">
        <v>1</v>
      </c>
      <c r="B220" s="884"/>
      <c r="C220" s="884"/>
      <c r="D220" s="884"/>
      <c r="E220" s="885"/>
      <c r="F220" s="886"/>
      <c r="G220" s="886"/>
      <c r="H220" s="886"/>
      <c r="I220" s="887"/>
      <c r="J220" s="882"/>
      <c r="K220" s="889"/>
      <c r="L220" s="782">
        <f>mergeValue(A220)</f>
        <v>1</v>
      </c>
      <c r="M220" s="642" t="s">
        <v>20</v>
      </c>
      <c r="N220" s="647"/>
      <c r="O220" s="1281"/>
      <c r="P220" s="1282"/>
      <c r="Q220" s="1282"/>
      <c r="R220" s="1282"/>
      <c r="S220" s="1282"/>
      <c r="T220" s="1282"/>
      <c r="U220" s="1282"/>
      <c r="V220" s="1283"/>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0"/>
      <c r="B221" s="1200">
        <v>1</v>
      </c>
      <c r="C221" s="884"/>
      <c r="D221" s="884"/>
      <c r="E221" s="886"/>
      <c r="F221" s="886"/>
      <c r="G221" s="886"/>
      <c r="H221" s="886"/>
      <c r="I221" s="881"/>
      <c r="J221" s="880"/>
      <c r="K221" s="883"/>
      <c r="L221" s="782" t="str">
        <f>mergeValue(A221) &amp;"."&amp; mergeValue(B221)</f>
        <v>1.1</v>
      </c>
      <c r="M221" s="693" t="s">
        <v>16</v>
      </c>
      <c r="N221" s="647"/>
      <c r="O221" s="1281"/>
      <c r="P221" s="1282"/>
      <c r="Q221" s="1282"/>
      <c r="R221" s="1282"/>
      <c r="S221" s="1282"/>
      <c r="T221" s="1282"/>
      <c r="U221" s="1282"/>
      <c r="V221" s="1283"/>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0"/>
      <c r="B222" s="1200"/>
      <c r="C222" s="1200">
        <v>1</v>
      </c>
      <c r="D222" s="884"/>
      <c r="E222" s="886"/>
      <c r="F222" s="886"/>
      <c r="G222" s="886"/>
      <c r="H222" s="886"/>
      <c r="I222" s="888"/>
      <c r="J222" s="880"/>
      <c r="K222" s="883"/>
      <c r="L222" s="782" t="str">
        <f>mergeValue(A222) &amp;"."&amp; mergeValue(B222)&amp;"."&amp; mergeValue(C222)</f>
        <v>1.1.1</v>
      </c>
      <c r="M222" s="694" t="s">
        <v>7</v>
      </c>
      <c r="N222" s="647"/>
      <c r="O222" s="1281"/>
      <c r="P222" s="1282"/>
      <c r="Q222" s="1282"/>
      <c r="R222" s="1282"/>
      <c r="S222" s="1282"/>
      <c r="T222" s="1282"/>
      <c r="U222" s="1282"/>
      <c r="V222" s="1283"/>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0"/>
      <c r="B223" s="1200"/>
      <c r="C223" s="1200"/>
      <c r="D223" s="1200">
        <v>1</v>
      </c>
      <c r="E223" s="886"/>
      <c r="F223" s="886"/>
      <c r="G223" s="886"/>
      <c r="H223" s="886"/>
      <c r="I223" s="888"/>
      <c r="J223" s="880"/>
      <c r="K223" s="883"/>
      <c r="L223" s="782" t="str">
        <f>mergeValue(A223) &amp;"."&amp; mergeValue(B223)&amp;"."&amp; mergeValue(C223)&amp;"."&amp; mergeValue(D223)</f>
        <v>1.1.1.1</v>
      </c>
      <c r="M223" s="695" t="s">
        <v>22</v>
      </c>
      <c r="N223" s="647"/>
      <c r="O223" s="1281"/>
      <c r="P223" s="1282"/>
      <c r="Q223" s="1282"/>
      <c r="R223" s="1282"/>
      <c r="S223" s="1282"/>
      <c r="T223" s="1282"/>
      <c r="U223" s="1282"/>
      <c r="V223" s="1283"/>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0"/>
      <c r="B224" s="1200"/>
      <c r="C224" s="1200"/>
      <c r="D224" s="1200"/>
      <c r="E224" s="1200">
        <v>1</v>
      </c>
      <c r="F224" s="886"/>
      <c r="G224" s="886"/>
      <c r="H224" s="884">
        <v>1</v>
      </c>
      <c r="I224" s="1200">
        <v>1</v>
      </c>
      <c r="J224" s="886"/>
      <c r="K224" s="891"/>
      <c r="L224" s="782" t="str">
        <f>mergeValue(A224) &amp;"."&amp; mergeValue(B224)&amp;"."&amp; mergeValue(C224)&amp;"."&amp; mergeValue(D224)&amp;"."&amp; mergeValue(E224)</f>
        <v>1.1.1.1.1</v>
      </c>
      <c r="M224" s="555" t="s">
        <v>9</v>
      </c>
      <c r="N224" s="647"/>
      <c r="O224" s="1203"/>
      <c r="P224" s="1204"/>
      <c r="Q224" s="1204"/>
      <c r="R224" s="1204"/>
      <c r="S224" s="1204"/>
      <c r="T224" s="1204"/>
      <c r="U224" s="1204"/>
      <c r="V224" s="1205"/>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0"/>
      <c r="B225" s="1200"/>
      <c r="C225" s="1200"/>
      <c r="D225" s="1200"/>
      <c r="E225" s="1200"/>
      <c r="F225" s="1200">
        <v>1</v>
      </c>
      <c r="G225" s="884"/>
      <c r="H225" s="884"/>
      <c r="I225" s="1200"/>
      <c r="J225" s="1200">
        <v>1</v>
      </c>
      <c r="K225" s="892"/>
      <c r="L225" s="782" t="str">
        <f>mergeValue(A225) &amp;"."&amp; mergeValue(B225)&amp;"."&amp; mergeValue(C225)&amp;"."&amp; mergeValue(D225)&amp;"."&amp; mergeValue(E225)&amp;"."&amp; mergeValue(F225)</f>
        <v>1.1.1.1.1.1</v>
      </c>
      <c r="M225" s="556" t="s">
        <v>10</v>
      </c>
      <c r="N225" s="647"/>
      <c r="O225" s="1203"/>
      <c r="P225" s="1204"/>
      <c r="Q225" s="1204"/>
      <c r="R225" s="1204"/>
      <c r="S225" s="1204"/>
      <c r="T225" s="1204"/>
      <c r="U225" s="1204"/>
      <c r="V225" s="1205"/>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0"/>
      <c r="B226" s="1200"/>
      <c r="C226" s="1200"/>
      <c r="D226" s="1200"/>
      <c r="E226" s="1200"/>
      <c r="F226" s="1200"/>
      <c r="G226" s="884">
        <v>1</v>
      </c>
      <c r="H226" s="884"/>
      <c r="I226" s="1200"/>
      <c r="J226" s="1200"/>
      <c r="K226" s="892">
        <v>1</v>
      </c>
      <c r="L226" s="782" t="str">
        <f>mergeValue(A226) &amp;"."&amp; mergeValue(B226)&amp;"."&amp; mergeValue(C226)&amp;"."&amp; mergeValue(D226)&amp;"."&amp; mergeValue(E226)&amp;"."&amp; mergeValue(F226)&amp;"."&amp; mergeValue(G226)</f>
        <v>1.1.1.1.1.1.1</v>
      </c>
      <c r="M226" s="1070"/>
      <c r="N226" s="647"/>
      <c r="O226" s="764"/>
      <c r="P226" s="764"/>
      <c r="Q226" s="764"/>
      <c r="R226" s="1206"/>
      <c r="S226" s="1207" t="s">
        <v>84</v>
      </c>
      <c r="T226" s="1206"/>
      <c r="U226" s="1207" t="s">
        <v>84</v>
      </c>
      <c r="V226" s="764"/>
      <c r="W226" s="1199" t="s">
        <v>656</v>
      </c>
      <c r="X226" s="809" t="str">
        <f>strCheckDate(O227:V227)</f>
        <v/>
      </c>
      <c r="Y226" s="830"/>
      <c r="Z226" s="830" t="str">
        <f t="shared" si="3"/>
        <v/>
      </c>
      <c r="AA226" s="830"/>
      <c r="AB226" s="830"/>
      <c r="AC226" s="830"/>
      <c r="AD226" s="809"/>
      <c r="AE226" s="809"/>
      <c r="AF226" s="809"/>
      <c r="AG226" s="809"/>
      <c r="AH226" s="809"/>
      <c r="AI226" s="809"/>
      <c r="AJ226" s="809"/>
    </row>
    <row r="227" spans="1:36" s="800" customFormat="1" ht="14.25" hidden="1" customHeight="1">
      <c r="A227" s="1200"/>
      <c r="B227" s="1200"/>
      <c r="C227" s="1200"/>
      <c r="D227" s="1200"/>
      <c r="E227" s="1200"/>
      <c r="F227" s="1200"/>
      <c r="G227" s="884"/>
      <c r="H227" s="884"/>
      <c r="I227" s="1200"/>
      <c r="J227" s="1200"/>
      <c r="K227" s="892"/>
      <c r="L227" s="801"/>
      <c r="M227" s="647"/>
      <c r="N227" s="647"/>
      <c r="O227" s="764"/>
      <c r="P227" s="764"/>
      <c r="Q227" s="770" t="str">
        <f>R226 &amp; "-" &amp; T226</f>
        <v>-</v>
      </c>
      <c r="R227" s="1206"/>
      <c r="S227" s="1207"/>
      <c r="T227" s="1206"/>
      <c r="U227" s="1207"/>
      <c r="V227" s="764"/>
      <c r="W227" s="1199"/>
      <c r="X227" s="809"/>
      <c r="Y227" s="830"/>
      <c r="Z227" s="830" t="str">
        <f t="shared" si="3"/>
        <v/>
      </c>
      <c r="AA227" s="830"/>
      <c r="AB227" s="830"/>
      <c r="AC227" s="830"/>
      <c r="AD227" s="809"/>
      <c r="AE227" s="809"/>
      <c r="AF227" s="809"/>
      <c r="AG227" s="809"/>
      <c r="AH227" s="809"/>
      <c r="AI227" s="809"/>
      <c r="AJ227" s="809"/>
    </row>
    <row r="228" spans="1:36" s="800" customFormat="1" ht="15" customHeight="1">
      <c r="A228" s="1200"/>
      <c r="B228" s="1200"/>
      <c r="C228" s="1200"/>
      <c r="D228" s="1200"/>
      <c r="E228" s="1200"/>
      <c r="F228" s="1200"/>
      <c r="G228" s="886"/>
      <c r="H228" s="884"/>
      <c r="I228" s="1200"/>
      <c r="J228" s="1200"/>
      <c r="K228" s="891"/>
      <c r="L228" s="689"/>
      <c r="M228" s="558" t="s">
        <v>25</v>
      </c>
      <c r="N228" s="766"/>
      <c r="O228" s="766"/>
      <c r="P228" s="766"/>
      <c r="Q228" s="766"/>
      <c r="R228" s="766"/>
      <c r="S228" s="766"/>
      <c r="T228" s="766"/>
      <c r="U228" s="766"/>
      <c r="V228" s="763"/>
      <c r="W228" s="1199"/>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0"/>
      <c r="B229" s="1200"/>
      <c r="C229" s="1200"/>
      <c r="D229" s="1200"/>
      <c r="E229" s="1200"/>
      <c r="F229" s="886"/>
      <c r="G229" s="886"/>
      <c r="H229" s="884"/>
      <c r="I229" s="1200"/>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0"/>
      <c r="B230" s="1200"/>
      <c r="C230" s="1200"/>
      <c r="D230" s="1200"/>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0"/>
      <c r="B231" s="1200"/>
      <c r="C231" s="1200"/>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0"/>
      <c r="B232" s="1200"/>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0"/>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00">
        <v>1</v>
      </c>
      <c r="B238" s="1016"/>
      <c r="C238" s="1016"/>
      <c r="D238" s="1016"/>
      <c r="E238" s="982"/>
      <c r="F238" s="1027"/>
      <c r="G238" s="1027"/>
      <c r="H238" s="1027"/>
      <c r="I238" s="984"/>
      <c r="J238" s="980"/>
      <c r="K238" s="964"/>
      <c r="L238" s="1031">
        <f>mergeValue(A238)</f>
        <v>1</v>
      </c>
      <c r="M238" s="642" t="s">
        <v>20</v>
      </c>
      <c r="N238" s="647"/>
      <c r="O238" s="1281"/>
      <c r="P238" s="1282"/>
      <c r="Q238" s="1282"/>
      <c r="R238" s="1282"/>
      <c r="S238" s="1282"/>
      <c r="T238" s="1282"/>
      <c r="U238" s="1282"/>
      <c r="V238" s="1283"/>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00"/>
      <c r="B239" s="1200">
        <v>1</v>
      </c>
      <c r="C239" s="1016"/>
      <c r="D239" s="1016"/>
      <c r="E239" s="1027"/>
      <c r="F239" s="1027"/>
      <c r="G239" s="1027"/>
      <c r="H239" s="1027"/>
      <c r="I239" s="1022"/>
      <c r="J239" s="955"/>
      <c r="K239" s="958"/>
      <c r="L239" s="1031" t="str">
        <f>mergeValue(A239) &amp;"."&amp; mergeValue(B239)</f>
        <v>1.1</v>
      </c>
      <c r="M239" s="693" t="s">
        <v>16</v>
      </c>
      <c r="N239" s="647"/>
      <c r="O239" s="1281"/>
      <c r="P239" s="1282"/>
      <c r="Q239" s="1282"/>
      <c r="R239" s="1282"/>
      <c r="S239" s="1282"/>
      <c r="T239" s="1282"/>
      <c r="U239" s="1282"/>
      <c r="V239" s="1283"/>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00"/>
      <c r="B240" s="1200"/>
      <c r="C240" s="1200">
        <v>1</v>
      </c>
      <c r="D240" s="1016"/>
      <c r="E240" s="1027"/>
      <c r="F240" s="1027"/>
      <c r="G240" s="1027"/>
      <c r="H240" s="1027"/>
      <c r="I240" s="963"/>
      <c r="J240" s="955"/>
      <c r="K240" s="958"/>
      <c r="L240" s="1031" t="str">
        <f>mergeValue(A240) &amp;"."&amp; mergeValue(B240)&amp;"."&amp; mergeValue(C240)</f>
        <v>1.1.1</v>
      </c>
      <c r="M240" s="694" t="s">
        <v>7</v>
      </c>
      <c r="N240" s="647"/>
      <c r="O240" s="1281"/>
      <c r="P240" s="1282"/>
      <c r="Q240" s="1282"/>
      <c r="R240" s="1282"/>
      <c r="S240" s="1282"/>
      <c r="T240" s="1282"/>
      <c r="U240" s="1282"/>
      <c r="V240" s="1283"/>
      <c r="W240" s="631" t="s">
        <v>634</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00"/>
      <c r="B241" s="1200"/>
      <c r="C241" s="1200"/>
      <c r="D241" s="1200">
        <v>1</v>
      </c>
      <c r="E241" s="1027"/>
      <c r="F241" s="1027"/>
      <c r="G241" s="1027"/>
      <c r="H241" s="1027"/>
      <c r="I241" s="963"/>
      <c r="J241" s="955"/>
      <c r="K241" s="958"/>
      <c r="L241" s="1031" t="str">
        <f>mergeValue(A241) &amp;"."&amp; mergeValue(B241)&amp;"."&amp; mergeValue(C241)&amp;"."&amp; mergeValue(D241)</f>
        <v>1.1.1.1</v>
      </c>
      <c r="M241" s="695" t="s">
        <v>22</v>
      </c>
      <c r="N241" s="647"/>
      <c r="O241" s="1281"/>
      <c r="P241" s="1282"/>
      <c r="Q241" s="1282"/>
      <c r="R241" s="1282"/>
      <c r="S241" s="1282"/>
      <c r="T241" s="1282"/>
      <c r="U241" s="1282"/>
      <c r="V241" s="1283"/>
      <c r="W241" s="631" t="s">
        <v>635</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00"/>
      <c r="B242" s="1200"/>
      <c r="C242" s="1200"/>
      <c r="D242" s="1200"/>
      <c r="E242" s="1200">
        <v>1</v>
      </c>
      <c r="F242" s="1027"/>
      <c r="G242" s="1027"/>
      <c r="H242" s="1016">
        <v>1</v>
      </c>
      <c r="I242" s="1200">
        <v>1</v>
      </c>
      <c r="J242" s="1027"/>
      <c r="K242" s="966"/>
      <c r="L242" s="1031" t="str">
        <f>mergeValue(A242) &amp;"."&amp; mergeValue(B242)&amp;"."&amp; mergeValue(C242)&amp;"."&amp; mergeValue(D242)&amp;"."&amp; mergeValue(E242)</f>
        <v>1.1.1.1.1</v>
      </c>
      <c r="M242" s="555" t="s">
        <v>9</v>
      </c>
      <c r="N242" s="647"/>
      <c r="O242" s="1203"/>
      <c r="P242" s="1204"/>
      <c r="Q242" s="1204"/>
      <c r="R242" s="1204"/>
      <c r="S242" s="1204"/>
      <c r="T242" s="1204"/>
      <c r="U242" s="1204"/>
      <c r="V242" s="1205"/>
      <c r="W242" s="631" t="s">
        <v>639</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00"/>
      <c r="B243" s="1200"/>
      <c r="C243" s="1200"/>
      <c r="D243" s="1200"/>
      <c r="E243" s="1200"/>
      <c r="F243" s="1200">
        <v>1</v>
      </c>
      <c r="G243" s="1016"/>
      <c r="H243" s="1016"/>
      <c r="I243" s="1200"/>
      <c r="J243" s="1200">
        <v>1</v>
      </c>
      <c r="K243" s="967"/>
      <c r="L243" s="1031" t="str">
        <f>mergeValue(A243) &amp;"."&amp; mergeValue(B243)&amp;"."&amp; mergeValue(C243)&amp;"."&amp; mergeValue(D243)&amp;"."&amp; mergeValue(E243)&amp;"."&amp; mergeValue(F243)</f>
        <v>1.1.1.1.1.1</v>
      </c>
      <c r="M243" s="556" t="s">
        <v>10</v>
      </c>
      <c r="N243" s="647"/>
      <c r="O243" s="1203"/>
      <c r="P243" s="1204"/>
      <c r="Q243" s="1204"/>
      <c r="R243" s="1204"/>
      <c r="S243" s="1204"/>
      <c r="T243" s="1204"/>
      <c r="U243" s="1204"/>
      <c r="V243" s="1205"/>
      <c r="W243" s="631" t="s">
        <v>637</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00"/>
      <c r="B244" s="1200"/>
      <c r="C244" s="1200"/>
      <c r="D244" s="1200"/>
      <c r="E244" s="1200"/>
      <c r="F244" s="1200"/>
      <c r="G244" s="1016">
        <v>1</v>
      </c>
      <c r="H244" s="1016"/>
      <c r="I244" s="1200"/>
      <c r="J244" s="1200"/>
      <c r="K244" s="967">
        <v>1</v>
      </c>
      <c r="L244" s="1031" t="str">
        <f>mergeValue(A244) &amp;"."&amp; mergeValue(B244)&amp;"."&amp; mergeValue(C244)&amp;"."&amp; mergeValue(D244)&amp;"."&amp; mergeValue(E244)&amp;"."&amp; mergeValue(F244)&amp;"."&amp; mergeValue(G244)</f>
        <v>1.1.1.1.1.1.1</v>
      </c>
      <c r="M244" s="1070"/>
      <c r="N244" s="647"/>
      <c r="O244" s="764"/>
      <c r="P244" s="764"/>
      <c r="Q244" s="1094"/>
      <c r="R244" s="1206"/>
      <c r="S244" s="1207" t="s">
        <v>84</v>
      </c>
      <c r="T244" s="1206"/>
      <c r="U244" s="1207" t="s">
        <v>84</v>
      </c>
      <c r="V244" s="764"/>
      <c r="W244" s="1217" t="s">
        <v>656</v>
      </c>
      <c r="X244" s="1009" t="str">
        <f>strCheckDate(O245:V245)</f>
        <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00"/>
      <c r="B245" s="1200"/>
      <c r="C245" s="1200"/>
      <c r="D245" s="1200"/>
      <c r="E245" s="1200"/>
      <c r="F245" s="1200"/>
      <c r="G245" s="1016"/>
      <c r="H245" s="1016"/>
      <c r="I245" s="1200"/>
      <c r="J245" s="1200"/>
      <c r="K245" s="967"/>
      <c r="L245" s="801"/>
      <c r="M245" s="647"/>
      <c r="N245" s="647"/>
      <c r="O245" s="764"/>
      <c r="P245" s="764"/>
      <c r="Q245" s="770" t="str">
        <f>R244 &amp; "-" &amp; T244</f>
        <v>-</v>
      </c>
      <c r="R245" s="1206"/>
      <c r="S245" s="1207"/>
      <c r="T245" s="1206"/>
      <c r="U245" s="1207"/>
      <c r="V245" s="764"/>
      <c r="W245" s="1218"/>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00"/>
      <c r="B246" s="1200"/>
      <c r="C246" s="1200"/>
      <c r="D246" s="1200"/>
      <c r="E246" s="1200"/>
      <c r="F246" s="1200"/>
      <c r="G246" s="1027"/>
      <c r="H246" s="1016"/>
      <c r="I246" s="1200"/>
      <c r="J246" s="1200"/>
      <c r="K246" s="966"/>
      <c r="L246" s="689"/>
      <c r="M246" s="558" t="s">
        <v>25</v>
      </c>
      <c r="N246" s="1007"/>
      <c r="O246" s="1007"/>
      <c r="P246" s="1007"/>
      <c r="Q246" s="1007"/>
      <c r="R246" s="1007"/>
      <c r="S246" s="1007"/>
      <c r="T246" s="1007"/>
      <c r="U246" s="1007"/>
      <c r="V246" s="763"/>
      <c r="W246" s="1219"/>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00"/>
      <c r="B247" s="1200"/>
      <c r="C247" s="1200"/>
      <c r="D247" s="1200"/>
      <c r="E247" s="1200"/>
      <c r="F247" s="1027"/>
      <c r="G247" s="1027"/>
      <c r="H247" s="1016"/>
      <c r="I247" s="1200"/>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00"/>
      <c r="B248" s="1200"/>
      <c r="C248" s="1200"/>
      <c r="D248" s="1200"/>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00"/>
      <c r="B249" s="1200"/>
      <c r="C249" s="1200"/>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00"/>
      <c r="B250" s="1200"/>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00"/>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4"/>
      <c r="D297" s="1148">
        <v>1</v>
      </c>
      <c r="E297" s="1202"/>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48"/>
      <c r="E298" s="1202"/>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5"/>
      <c r="D302" s="249"/>
      <c r="E302" s="455"/>
      <c r="F302" s="1286"/>
      <c r="G302" s="1148">
        <v>0</v>
      </c>
      <c r="H302" s="1146"/>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5"/>
      <c r="F303" s="1286"/>
      <c r="G303" s="1148"/>
      <c r="H303" s="1146"/>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198">
        <v>1</v>
      </c>
      <c r="B337" s="214"/>
      <c r="C337" s="214"/>
      <c r="D337" s="214"/>
      <c r="F337" s="334" t="str">
        <f>"2." &amp;mergeValue(A337)</f>
        <v>2.1</v>
      </c>
      <c r="G337" s="416" t="s">
        <v>494</v>
      </c>
      <c r="H337" s="316"/>
      <c r="I337" s="196" t="s">
        <v>591</v>
      </c>
      <c r="J337" s="333"/>
      <c r="K337" s="214"/>
      <c r="L337" s="214"/>
      <c r="M337" s="214"/>
      <c r="N337" s="214"/>
      <c r="O337" s="214"/>
      <c r="P337" s="214"/>
      <c r="Q337" s="214"/>
      <c r="R337" s="214"/>
      <c r="S337" s="214"/>
      <c r="T337" s="214"/>
    </row>
    <row r="338" spans="1:20" s="190" customFormat="1" ht="90">
      <c r="A338" s="1198"/>
      <c r="B338" s="214"/>
      <c r="C338" s="214"/>
      <c r="D338" s="214"/>
      <c r="F338" s="334" t="str">
        <f>"3." &amp;mergeValue(A338)</f>
        <v>3.1</v>
      </c>
      <c r="G338" s="416" t="s">
        <v>495</v>
      </c>
      <c r="H338" s="316"/>
      <c r="I338" s="196" t="s">
        <v>589</v>
      </c>
      <c r="J338" s="333"/>
      <c r="K338" s="214"/>
      <c r="L338" s="214"/>
      <c r="M338" s="214"/>
      <c r="N338" s="214"/>
      <c r="O338" s="214"/>
      <c r="P338" s="214"/>
      <c r="Q338" s="214"/>
      <c r="R338" s="214"/>
      <c r="S338" s="214"/>
      <c r="T338" s="214"/>
    </row>
    <row r="339" spans="1:20" s="190" customFormat="1" ht="45">
      <c r="A339" s="1198"/>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198"/>
      <c r="B340" s="1198">
        <v>1</v>
      </c>
      <c r="C340" s="341"/>
      <c r="D340" s="341"/>
      <c r="F340" s="334" t="str">
        <f>"4."&amp;mergeValue(A340) &amp;"."&amp;mergeValue(B340)</f>
        <v>4.1.1</v>
      </c>
      <c r="G340" s="323" t="s">
        <v>593</v>
      </c>
      <c r="H340" s="316" t="str">
        <f>IF(region_name="","",region_name)</f>
        <v>Ярославская область</v>
      </c>
      <c r="I340" s="196" t="s">
        <v>499</v>
      </c>
      <c r="J340" s="333"/>
      <c r="K340" s="214"/>
      <c r="L340" s="214"/>
      <c r="M340" s="214"/>
      <c r="N340" s="214"/>
      <c r="O340" s="214"/>
      <c r="P340" s="214"/>
      <c r="Q340" s="214"/>
      <c r="R340" s="214"/>
      <c r="S340" s="214"/>
      <c r="T340" s="214"/>
    </row>
    <row r="341" spans="1:20" s="190" customFormat="1" ht="191.25">
      <c r="A341" s="1198"/>
      <c r="B341" s="1198"/>
      <c r="C341" s="1198">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198"/>
      <c r="B342" s="1198"/>
      <c r="C342" s="1198"/>
      <c r="D342" s="341">
        <v>1</v>
      </c>
      <c r="F342" s="334" t="str">
        <f>"4."&amp;mergeValue(A342) &amp;"."&amp;mergeValue(B342)&amp;"."&amp;mergeValue(C342)&amp;"."&amp;mergeValue(D342)</f>
        <v>4.1.1.1.1</v>
      </c>
      <c r="G342" s="419" t="s">
        <v>498</v>
      </c>
      <c r="H342" s="316"/>
      <c r="I342" s="1199" t="s">
        <v>592</v>
      </c>
      <c r="J342" s="333"/>
      <c r="K342" s="214"/>
      <c r="L342" s="214"/>
      <c r="M342" s="214"/>
      <c r="N342" s="214"/>
      <c r="O342" s="214"/>
      <c r="P342" s="214"/>
      <c r="Q342" s="214"/>
      <c r="R342" s="214"/>
      <c r="S342" s="214"/>
      <c r="T342" s="214"/>
    </row>
    <row r="343" spans="1:20" s="190" customFormat="1" ht="18.75">
      <c r="A343" s="1198"/>
      <c r="B343" s="1198"/>
      <c r="C343" s="1198"/>
      <c r="D343" s="341"/>
      <c r="F343" s="423"/>
      <c r="G343" s="424" t="s">
        <v>4</v>
      </c>
      <c r="H343" s="425"/>
      <c r="I343" s="1199"/>
      <c r="J343" s="333"/>
      <c r="K343" s="214"/>
      <c r="L343" s="214"/>
      <c r="M343" s="214"/>
      <c r="N343" s="214"/>
      <c r="O343" s="214"/>
      <c r="P343" s="214"/>
      <c r="Q343" s="214"/>
      <c r="R343" s="214"/>
      <c r="S343" s="214"/>
      <c r="T343" s="214"/>
    </row>
    <row r="344" spans="1:20" s="190" customFormat="1" ht="18.75">
      <c r="A344" s="1198"/>
      <c r="B344" s="1198"/>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198"/>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2" t="s">
        <v>582</v>
      </c>
      <c r="BA1" s="1322"/>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718</v>
      </c>
      <c r="AC2" s="44" t="s">
        <v>310</v>
      </c>
      <c r="AD2" s="209" t="s">
        <v>310</v>
      </c>
      <c r="AF2" s="45" t="s">
        <v>36</v>
      </c>
      <c r="AH2" s="143" t="s">
        <v>342</v>
      </c>
      <c r="AI2" s="143" t="s">
        <v>342</v>
      </c>
      <c r="AK2" s="143" t="s">
        <v>346</v>
      </c>
      <c r="AM2" s="143" t="s">
        <v>356</v>
      </c>
      <c r="AP2" s="1100" t="s">
        <v>613</v>
      </c>
      <c r="AQ2" s="1034" t="s">
        <v>619</v>
      </c>
      <c r="AS2" s="44" t="s">
        <v>374</v>
      </c>
      <c r="AU2" s="45" t="s">
        <v>377</v>
      </c>
      <c r="AW2" s="409" t="s">
        <v>550</v>
      </c>
      <c r="AX2" s="410" t="s">
        <v>550</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t="s">
        <v>719</v>
      </c>
      <c r="AC3" s="44" t="s">
        <v>311</v>
      </c>
      <c r="AD3" s="209" t="s">
        <v>311</v>
      </c>
      <c r="AF3" s="45" t="s">
        <v>37</v>
      </c>
      <c r="AH3" s="143" t="s">
        <v>365</v>
      </c>
      <c r="AI3" s="143" t="s">
        <v>344</v>
      </c>
      <c r="AK3" s="143" t="s">
        <v>347</v>
      </c>
      <c r="AM3" s="143" t="s">
        <v>357</v>
      </c>
      <c r="AP3" s="1100" t="s">
        <v>772</v>
      </c>
      <c r="AQ3" s="1034" t="s">
        <v>618</v>
      </c>
      <c r="AS3" s="44" t="s">
        <v>375</v>
      </c>
      <c r="AU3" s="45" t="s">
        <v>378</v>
      </c>
      <c r="AW3" s="409" t="s">
        <v>551</v>
      </c>
      <c r="AX3" s="410" t="s">
        <v>551</v>
      </c>
      <c r="AZ3" s="146" t="s">
        <v>654</v>
      </c>
      <c r="BA3" s="179" t="s">
        <v>653</v>
      </c>
      <c r="BC3" s="803" t="s">
        <v>727</v>
      </c>
    </row>
    <row r="4" spans="1:55" ht="1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774</v>
      </c>
      <c r="S4" s="181" t="s">
        <v>28</v>
      </c>
      <c r="T4" s="182" t="s">
        <v>32</v>
      </c>
      <c r="U4" s="178" t="s">
        <v>38</v>
      </c>
      <c r="V4" s="1038">
        <v>3</v>
      </c>
      <c r="W4" s="459"/>
      <c r="X4" s="460" t="s">
        <v>762</v>
      </c>
      <c r="Y4" s="752" t="s">
        <v>638</v>
      </c>
      <c r="Z4" s="208"/>
      <c r="AC4" s="44" t="s">
        <v>312</v>
      </c>
      <c r="AD4" s="209" t="s">
        <v>312</v>
      </c>
      <c r="AF4" s="45" t="s">
        <v>38</v>
      </c>
      <c r="AH4" s="45" t="s">
        <v>368</v>
      </c>
      <c r="AK4" s="143" t="s">
        <v>348</v>
      </c>
      <c r="AM4" s="143" t="s">
        <v>358</v>
      </c>
      <c r="AP4" s="1100" t="s">
        <v>771</v>
      </c>
      <c r="AQ4" s="1034" t="s">
        <v>613</v>
      </c>
      <c r="AS4" s="44" t="s">
        <v>345</v>
      </c>
      <c r="AU4" s="45" t="s">
        <v>379</v>
      </c>
      <c r="AW4" s="409" t="s">
        <v>552</v>
      </c>
      <c r="AX4" s="410" t="s">
        <v>552</v>
      </c>
      <c r="AZ4" s="146" t="s">
        <v>664</v>
      </c>
      <c r="BA4" s="179" t="s">
        <v>663</v>
      </c>
      <c r="BC4" s="803" t="s">
        <v>728</v>
      </c>
    </row>
    <row r="5" spans="1:55" ht="56.2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00" t="s">
        <v>614</v>
      </c>
      <c r="AQ5" s="1034" t="s">
        <v>772</v>
      </c>
      <c r="AU5" s="45" t="s">
        <v>380</v>
      </c>
      <c r="AW5" s="409" t="s">
        <v>553</v>
      </c>
      <c r="AX5" s="410" t="s">
        <v>553</v>
      </c>
      <c r="AZ5" s="545" t="s">
        <v>665</v>
      </c>
      <c r="BA5" s="569" t="s">
        <v>671</v>
      </c>
      <c r="BC5" s="803" t="s">
        <v>729</v>
      </c>
    </row>
    <row r="6" spans="1:55" ht="4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9"/>
      <c r="AH6" s="143" t="s">
        <v>367</v>
      </c>
      <c r="AK6" s="143" t="s">
        <v>350</v>
      </c>
      <c r="AM6" s="143" t="s">
        <v>360</v>
      </c>
      <c r="AP6" s="1100" t="s">
        <v>615</v>
      </c>
      <c r="AQ6" s="1034" t="s">
        <v>771</v>
      </c>
      <c r="AU6" s="220" t="s">
        <v>381</v>
      </c>
      <c r="AW6" s="409" t="s">
        <v>554</v>
      </c>
      <c r="AX6" s="410" t="s">
        <v>554</v>
      </c>
      <c r="AZ6" s="545" t="s">
        <v>666</v>
      </c>
      <c r="BA6" s="569" t="s">
        <v>676</v>
      </c>
    </row>
    <row r="7" spans="1:55" ht="33.7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9"/>
      <c r="AH7" s="143" t="s">
        <v>343</v>
      </c>
      <c r="AK7" s="143" t="s">
        <v>351</v>
      </c>
      <c r="AM7" s="143" t="s">
        <v>361</v>
      </c>
      <c r="AP7" s="1100" t="s">
        <v>762</v>
      </c>
      <c r="AQ7" s="1034" t="s">
        <v>614</v>
      </c>
      <c r="AU7" s="220" t="s">
        <v>382</v>
      </c>
      <c r="AW7" s="409" t="s">
        <v>555</v>
      </c>
      <c r="AX7" s="410" t="s">
        <v>555</v>
      </c>
      <c r="AZ7" s="545" t="s">
        <v>684</v>
      </c>
      <c r="BA7" s="569" t="s">
        <v>685</v>
      </c>
    </row>
    <row r="8" spans="1:55" ht="56.2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9"/>
      <c r="AK8" s="143" t="s">
        <v>352</v>
      </c>
      <c r="AP8" s="1100" t="s">
        <v>616</v>
      </c>
      <c r="AQ8" s="1034" t="s">
        <v>615</v>
      </c>
      <c r="AU8" s="220" t="s">
        <v>383</v>
      </c>
      <c r="AW8" s="409" t="s">
        <v>556</v>
      </c>
      <c r="AX8" s="410" t="s">
        <v>556</v>
      </c>
      <c r="AZ8" s="146" t="s">
        <v>692</v>
      </c>
      <c r="BA8" s="179" t="s">
        <v>691</v>
      </c>
    </row>
    <row r="9" spans="1:55" ht="56.25">
      <c r="A9" s="6" t="s">
        <v>108</v>
      </c>
      <c r="B9" s="44">
        <v>2007</v>
      </c>
      <c r="E9" s="143" t="s">
        <v>193</v>
      </c>
      <c r="F9" s="147"/>
      <c r="G9" s="143" t="s">
        <v>263</v>
      </c>
      <c r="I9" s="143" t="s">
        <v>184</v>
      </c>
      <c r="O9" s="544" t="s">
        <v>650</v>
      </c>
      <c r="V9" s="1039" t="s">
        <v>184</v>
      </c>
      <c r="W9" s="459"/>
      <c r="X9" s="752" t="s">
        <v>618</v>
      </c>
      <c r="Y9" s="752" t="s">
        <v>638</v>
      </c>
      <c r="Z9" s="208">
        <v>1</v>
      </c>
      <c r="AA9" s="219"/>
      <c r="AK9" s="143" t="s">
        <v>353</v>
      </c>
      <c r="AP9" s="1100" t="s">
        <v>617</v>
      </c>
      <c r="AQ9" s="1034" t="s">
        <v>762</v>
      </c>
      <c r="AW9" s="409" t="s">
        <v>557</v>
      </c>
      <c r="AX9" s="410" t="s">
        <v>557</v>
      </c>
      <c r="AZ9" s="146" t="s">
        <v>769</v>
      </c>
      <c r="BA9" s="179" t="s">
        <v>603</v>
      </c>
    </row>
    <row r="10" spans="1:55" ht="45">
      <c r="A10" s="6" t="s">
        <v>109</v>
      </c>
      <c r="B10" s="44">
        <v>2008</v>
      </c>
      <c r="E10" s="143" t="s">
        <v>194</v>
      </c>
      <c r="F10" s="147"/>
      <c r="I10" s="143" t="s">
        <v>208</v>
      </c>
      <c r="O10" s="544" t="s">
        <v>651</v>
      </c>
      <c r="V10" s="1040" t="s">
        <v>208</v>
      </c>
      <c r="W10" s="1037"/>
      <c r="X10" s="1035" t="s">
        <v>619</v>
      </c>
      <c r="Y10" s="1036" t="s">
        <v>686</v>
      </c>
      <c r="Z10" s="208"/>
      <c r="AP10" s="1100" t="s">
        <v>620</v>
      </c>
      <c r="AQ10" s="1034" t="s">
        <v>616</v>
      </c>
      <c r="AW10" s="409" t="s">
        <v>558</v>
      </c>
      <c r="AX10" s="410" t="s">
        <v>558</v>
      </c>
    </row>
    <row r="11" spans="1:55" ht="22.5">
      <c r="A11" s="6" t="s">
        <v>110</v>
      </c>
      <c r="B11" s="44">
        <v>2009</v>
      </c>
      <c r="E11" s="143" t="s">
        <v>195</v>
      </c>
      <c r="F11" s="147"/>
      <c r="I11" s="143" t="s">
        <v>209</v>
      </c>
      <c r="O11" s="527" t="s">
        <v>652</v>
      </c>
      <c r="V11" s="1039" t="s">
        <v>209</v>
      </c>
      <c r="W11" s="461"/>
      <c r="X11" s="460" t="s">
        <v>620</v>
      </c>
      <c r="Y11" s="752" t="s">
        <v>674</v>
      </c>
      <c r="Z11" s="208"/>
      <c r="AP11" s="1100" t="s">
        <v>619</v>
      </c>
      <c r="AQ11" s="741" t="s">
        <v>617</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00" t="s">
        <v>618</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01.01.2022</v>
      </c>
      <c r="F29" s="274" t="str">
        <f>IF(periodEnd = "","", periodEnd)</f>
        <v>31.12.2022</v>
      </c>
      <c r="H29" s="275" t="s">
        <v>1001</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643</v>
      </c>
      <c r="AX32" s="410" t="s">
        <v>569</v>
      </c>
    </row>
    <row r="33" spans="1:50">
      <c r="A33" s="6" t="s">
        <v>129</v>
      </c>
      <c r="O33" s="528" t="s">
        <v>644</v>
      </c>
      <c r="AX33" s="410" t="s">
        <v>570</v>
      </c>
    </row>
    <row r="34" spans="1:50">
      <c r="A34" s="6" t="s">
        <v>130</v>
      </c>
      <c r="O34" s="528" t="s">
        <v>645</v>
      </c>
      <c r="AX34" s="410" t="s">
        <v>571</v>
      </c>
    </row>
    <row r="35" spans="1:50">
      <c r="A35" s="6" t="s">
        <v>131</v>
      </c>
      <c r="O35" s="528" t="s">
        <v>646</v>
      </c>
      <c r="X35" s="528"/>
      <c r="Y35" s="528"/>
      <c r="AX35" s="410" t="s">
        <v>572</v>
      </c>
    </row>
    <row r="36" spans="1:50">
      <c r="A36" s="6" t="s">
        <v>95</v>
      </c>
      <c r="O36" s="528" t="s">
        <v>647</v>
      </c>
      <c r="AX36" s="410" t="s">
        <v>573</v>
      </c>
    </row>
    <row r="37" spans="1:50">
      <c r="A37" s="6" t="s">
        <v>96</v>
      </c>
      <c r="O37" s="528" t="s">
        <v>648</v>
      </c>
      <c r="AX37" s="410" t="s">
        <v>574</v>
      </c>
    </row>
    <row r="38" spans="1:50">
      <c r="A38" s="6" t="s">
        <v>97</v>
      </c>
      <c r="O38" s="528" t="s">
        <v>649</v>
      </c>
      <c r="AX38" s="410" t="s">
        <v>575</v>
      </c>
    </row>
    <row r="39" spans="1:50">
      <c r="A39" s="6" t="s">
        <v>98</v>
      </c>
      <c r="O39" s="528" t="s">
        <v>650</v>
      </c>
      <c r="AX39" s="410" t="s">
        <v>523</v>
      </c>
    </row>
    <row r="40" spans="1:50">
      <c r="A40" s="6" t="s">
        <v>99</v>
      </c>
      <c r="O40" s="528" t="s">
        <v>651</v>
      </c>
      <c r="AX40" s="410" t="s">
        <v>524</v>
      </c>
    </row>
    <row r="41" spans="1:50">
      <c r="A41" s="6" t="s">
        <v>100</v>
      </c>
      <c r="O41" s="528" t="s">
        <v>652</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2"/>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0</v>
      </c>
    </row>
    <row r="72" spans="1:1">
      <c r="A72" s="1033">
        <f>IF('Форма 4.2.4 | Т-подкл'!$AD$23="",1,0)</f>
        <v>0</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1</v>
      </c>
    </row>
    <row r="106" spans="1:1">
      <c r="A106" s="1100">
        <f>IF(Территории!$E$12="",1,0)</f>
        <v>0</v>
      </c>
    </row>
    <row r="107" spans="1:1">
      <c r="A107" s="1100">
        <f>IF('Перечень тарифов'!$E$21="",1,0)</f>
        <v>0</v>
      </c>
    </row>
    <row r="108" spans="1:1">
      <c r="A108" s="1100">
        <f>IF('Перечень тарифов'!$F$21="",1,0)</f>
        <v>0</v>
      </c>
    </row>
    <row r="109" spans="1:1">
      <c r="A109" s="1100">
        <f>IF('Перечень тарифов'!$G$21="",1,0)</f>
        <v>0</v>
      </c>
    </row>
    <row r="110" spans="1:1">
      <c r="A110" s="1100">
        <f>IF('Перечень тарифов'!$K$21="",1,0)</f>
        <v>0</v>
      </c>
    </row>
    <row r="111" spans="1:1">
      <c r="A111" s="1100">
        <f>IF('Перечень тарифов'!$O$21="",1,0)</f>
        <v>0</v>
      </c>
    </row>
    <row r="112" spans="1:1">
      <c r="A112" s="1100">
        <f>IF('Перечень тарифов'!$S$21="",1,0)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0"/>
  </cols>
  <sheetData>
    <row r="1" spans="1:3">
      <c r="A1" s="1100" t="s">
        <v>512</v>
      </c>
      <c r="B1" s="1100" t="s">
        <v>513</v>
      </c>
      <c r="C1" s="1100" t="s">
        <v>67</v>
      </c>
    </row>
    <row r="2" spans="1:3">
      <c r="A2" s="1100">
        <v>4189678</v>
      </c>
      <c r="B2" s="1100" t="s">
        <v>977</v>
      </c>
      <c r="C2" s="1100" t="s">
        <v>978</v>
      </c>
    </row>
    <row r="3" spans="1:3">
      <c r="A3" s="1100">
        <v>4190415</v>
      </c>
      <c r="B3" s="1100" t="s">
        <v>979</v>
      </c>
      <c r="C3" s="1100" t="s">
        <v>978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996</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0"/>
    <col min="2" max="2" width="65.28515625" style="1100" customWidth="1"/>
    <col min="3" max="3" width="41" style="1100" customWidth="1"/>
    <col min="4" max="16384" width="9.140625" style="1100"/>
  </cols>
  <sheetData>
    <row r="1" spans="1:2">
      <c r="A1" s="1100" t="s">
        <v>330</v>
      </c>
      <c r="B1" s="1100" t="s">
        <v>331</v>
      </c>
    </row>
    <row r="2" spans="1:2">
      <c r="A2" s="1100">
        <v>4213775</v>
      </c>
      <c r="B2" s="1100" t="s">
        <v>613</v>
      </c>
    </row>
    <row r="3" spans="1:2">
      <c r="A3" s="1100">
        <v>4213784</v>
      </c>
      <c r="B3" s="1100" t="s">
        <v>772</v>
      </c>
    </row>
    <row r="4" spans="1:2">
      <c r="A4" s="1100">
        <v>4213781</v>
      </c>
      <c r="B4" s="1100" t="s">
        <v>771</v>
      </c>
    </row>
    <row r="5" spans="1:2">
      <c r="A5" s="1100">
        <v>4213776</v>
      </c>
      <c r="B5" s="1100" t="s">
        <v>614</v>
      </c>
    </row>
    <row r="6" spans="1:2">
      <c r="A6" s="1100">
        <v>4213777</v>
      </c>
      <c r="B6" s="1100" t="s">
        <v>615</v>
      </c>
    </row>
    <row r="7" spans="1:2">
      <c r="A7" s="1100">
        <v>4238670</v>
      </c>
      <c r="B7" s="1100" t="s">
        <v>762</v>
      </c>
    </row>
    <row r="8" spans="1:2">
      <c r="A8" s="1100">
        <v>4213778</v>
      </c>
      <c r="B8" s="1100" t="s">
        <v>616</v>
      </c>
    </row>
    <row r="9" spans="1:2">
      <c r="A9" s="1100">
        <v>4213780</v>
      </c>
      <c r="B9" s="1100" t="s">
        <v>617</v>
      </c>
    </row>
    <row r="10" spans="1:2">
      <c r="A10" s="1100">
        <v>4213779</v>
      </c>
      <c r="B10" s="1100" t="s">
        <v>620</v>
      </c>
    </row>
    <row r="11" spans="1:2">
      <c r="A11" s="1100">
        <v>4213783</v>
      </c>
      <c r="B11" s="1100" t="s">
        <v>619</v>
      </c>
    </row>
    <row r="12" spans="1:2">
      <c r="A12" s="1100">
        <v>4213782</v>
      </c>
      <c r="B12" s="1100"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27" zoomScaleNormal="100" workbookViewId="0">
      <selection activeCell="J40" sqref="J4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31352310</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3" t="s">
        <v>770</v>
      </c>
      <c r="F5" s="1144"/>
      <c r="G5" s="434"/>
      <c r="J5" s="308"/>
    </row>
    <row r="6" spans="1:12" s="371" customFormat="1" ht="6">
      <c r="A6" s="365"/>
      <c r="B6" s="366"/>
      <c r="C6" s="367"/>
      <c r="D6" s="368"/>
      <c r="E6" s="373"/>
      <c r="F6" s="374"/>
      <c r="G6" s="375"/>
      <c r="I6" s="372"/>
    </row>
    <row r="7" spans="1:12" ht="27">
      <c r="D7" s="24"/>
      <c r="E7" s="25" t="s">
        <v>52</v>
      </c>
      <c r="F7" s="327" t="s">
        <v>48</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3" t="s">
        <v>981</v>
      </c>
      <c r="G11" s="380"/>
    </row>
    <row r="12" spans="1:12" ht="27">
      <c r="D12" s="24"/>
      <c r="E12" s="81" t="s">
        <v>473</v>
      </c>
      <c r="F12" s="1113" t="s">
        <v>982</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600</v>
      </c>
      <c r="F16" s="330"/>
      <c r="G16" s="382"/>
    </row>
    <row r="17" spans="1:9" ht="19.5">
      <c r="D17" s="24"/>
      <c r="E17" s="25"/>
      <c r="F17" s="444" t="s">
        <v>608</v>
      </c>
      <c r="G17" s="21"/>
    </row>
    <row r="18" spans="1:9" ht="27">
      <c r="D18" s="24"/>
      <c r="E18" s="81" t="s">
        <v>502</v>
      </c>
      <c r="F18" s="328" t="s">
        <v>986</v>
      </c>
      <c r="G18" s="382"/>
    </row>
    <row r="19" spans="1:9" ht="27">
      <c r="D19" s="24"/>
      <c r="E19" s="81" t="s">
        <v>597</v>
      </c>
      <c r="F19" s="329" t="s">
        <v>987</v>
      </c>
      <c r="G19" s="382"/>
    </row>
    <row r="20" spans="1:9" ht="27">
      <c r="D20" s="24"/>
      <c r="E20" s="81" t="s">
        <v>596</v>
      </c>
      <c r="F20" s="328" t="s">
        <v>988</v>
      </c>
      <c r="G20" s="382"/>
    </row>
    <row r="21" spans="1:9" ht="27">
      <c r="D21" s="24"/>
      <c r="E21" s="81" t="s">
        <v>501</v>
      </c>
      <c r="F21" s="328" t="s">
        <v>989</v>
      </c>
      <c r="G21" s="382"/>
    </row>
    <row r="22" spans="1:9" ht="19.5" hidden="1">
      <c r="D22" s="24"/>
      <c r="E22" s="25"/>
      <c r="F22" s="444" t="s">
        <v>609</v>
      </c>
      <c r="G22" s="21"/>
    </row>
    <row r="23" spans="1:9" ht="27" hidden="1">
      <c r="D23" s="24"/>
      <c r="E23" s="81" t="s">
        <v>612</v>
      </c>
      <c r="F23" s="332"/>
      <c r="G23" s="382"/>
    </row>
    <row r="24" spans="1:9" ht="27" hidden="1">
      <c r="D24" s="24"/>
      <c r="E24" s="81" t="s">
        <v>611</v>
      </c>
      <c r="F24" s="330"/>
      <c r="G24" s="382"/>
    </row>
    <row r="25" spans="1:9" ht="27" hidden="1">
      <c r="D25" s="24"/>
      <c r="E25" s="81" t="s">
        <v>610</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984</v>
      </c>
      <c r="G29" s="381"/>
    </row>
    <row r="30" spans="1:9" ht="27" hidden="1">
      <c r="C30" s="28"/>
      <c r="D30" s="29"/>
      <c r="E30" s="52" t="s">
        <v>203</v>
      </c>
      <c r="F30" s="332"/>
      <c r="G30" s="381"/>
    </row>
    <row r="31" spans="1:9" ht="27">
      <c r="C31" s="28"/>
      <c r="D31" s="29"/>
      <c r="E31" s="30" t="s">
        <v>53</v>
      </c>
      <c r="F31" s="331" t="s">
        <v>985</v>
      </c>
      <c r="G31" s="381"/>
    </row>
    <row r="32" spans="1:9" ht="27">
      <c r="C32" s="28"/>
      <c r="D32" s="29"/>
      <c r="E32" s="30" t="s">
        <v>54</v>
      </c>
      <c r="F32" s="331" t="s">
        <v>983</v>
      </c>
      <c r="G32" s="381"/>
      <c r="H32" s="31"/>
    </row>
    <row r="33" spans="1:9" s="371" customFormat="1" ht="6">
      <c r="A33" s="376"/>
      <c r="B33" s="366"/>
      <c r="C33" s="367"/>
      <c r="D33" s="377"/>
      <c r="E33" s="373"/>
      <c r="F33" s="378"/>
      <c r="G33" s="379"/>
      <c r="I33" s="372"/>
    </row>
    <row r="34" spans="1:9" ht="27">
      <c r="A34" s="199"/>
      <c r="D34" s="26"/>
      <c r="E34" s="798" t="s">
        <v>724</v>
      </c>
      <c r="F34" s="1114" t="s">
        <v>727</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348" t="s">
        <v>85</v>
      </c>
      <c r="G38" s="382"/>
      <c r="I38" s="19"/>
    </row>
    <row r="39" spans="1:9" s="371" customFormat="1" ht="6">
      <c r="A39" s="376"/>
      <c r="B39" s="366"/>
      <c r="C39" s="367"/>
      <c r="D39" s="377"/>
      <c r="E39" s="373"/>
      <c r="F39" s="378"/>
      <c r="G39" s="379"/>
      <c r="I39" s="372"/>
    </row>
    <row r="40" spans="1:9" ht="33.75">
      <c r="A40" s="201"/>
      <c r="B40" s="92"/>
      <c r="D40" s="33"/>
      <c r="E40" s="32" t="s">
        <v>546</v>
      </c>
      <c r="F40" s="328" t="s">
        <v>990</v>
      </c>
      <c r="G40" s="380"/>
    </row>
    <row r="41" spans="1:9" ht="27">
      <c r="A41" s="201"/>
      <c r="B41" s="92"/>
      <c r="D41" s="33"/>
      <c r="E41" s="41" t="s">
        <v>547</v>
      </c>
      <c r="F41" s="328" t="s">
        <v>991</v>
      </c>
      <c r="G41" s="380"/>
    </row>
    <row r="42" spans="1:9" ht="19.5">
      <c r="D42" s="24"/>
      <c r="E42" s="25"/>
      <c r="F42" s="444" t="s">
        <v>579</v>
      </c>
      <c r="G42" s="21"/>
    </row>
    <row r="43" spans="1:9" ht="27">
      <c r="A43" s="201"/>
      <c r="D43" s="21"/>
      <c r="E43" s="442" t="s">
        <v>87</v>
      </c>
      <c r="F43" s="448" t="s">
        <v>992</v>
      </c>
      <c r="G43" s="380"/>
    </row>
    <row r="44" spans="1:9" ht="27">
      <c r="A44" s="201"/>
      <c r="B44" s="92"/>
      <c r="D44" s="33"/>
      <c r="E44" s="442" t="s">
        <v>88</v>
      </c>
      <c r="F44" s="448" t="s">
        <v>993</v>
      </c>
      <c r="G44" s="380"/>
    </row>
    <row r="45" spans="1:9" ht="27">
      <c r="A45" s="201"/>
      <c r="B45" s="92"/>
      <c r="D45" s="33"/>
      <c r="E45" s="442" t="s">
        <v>580</v>
      </c>
      <c r="F45" s="448" t="s">
        <v>994</v>
      </c>
      <c r="G45" s="380"/>
    </row>
    <row r="46" spans="1:9" ht="27">
      <c r="D46" s="24"/>
      <c r="E46" s="443" t="s">
        <v>581</v>
      </c>
      <c r="F46" s="448" t="s">
        <v>995</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5"/>
      <c r="F54" s="1145"/>
      <c r="G54" s="1145"/>
      <c r="H54" s="1145"/>
      <c r="I54" s="1145"/>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0"/>
    <col min="2" max="2" width="65.28515625" style="1100" customWidth="1"/>
    <col min="3" max="3" width="41" style="1100" customWidth="1"/>
    <col min="4" max="16384" width="9.140625" style="1100"/>
  </cols>
  <sheetData>
    <row r="1" spans="1:2">
      <c r="A1" s="1100" t="s">
        <v>330</v>
      </c>
      <c r="B1" s="1100" t="s">
        <v>332</v>
      </c>
    </row>
    <row r="2" spans="1:2">
      <c r="A2" s="1100">
        <v>4190064</v>
      </c>
      <c r="B2" s="1100" t="s">
        <v>967</v>
      </c>
    </row>
    <row r="3" spans="1:2">
      <c r="A3" s="1100">
        <v>4190065</v>
      </c>
      <c r="B3" s="1100" t="s">
        <v>968</v>
      </c>
    </row>
    <row r="4" spans="1:2">
      <c r="A4" s="1100">
        <v>4190066</v>
      </c>
      <c r="B4" s="1100" t="s">
        <v>969</v>
      </c>
    </row>
    <row r="5" spans="1:2">
      <c r="A5" s="1100">
        <v>4190067</v>
      </c>
      <c r="B5" s="1100" t="s">
        <v>970</v>
      </c>
    </row>
    <row r="6" spans="1:2">
      <c r="A6" s="1100">
        <v>4190068</v>
      </c>
      <c r="B6" s="1100" t="s">
        <v>971</v>
      </c>
    </row>
    <row r="7" spans="1:2">
      <c r="A7" s="1100">
        <v>4190069</v>
      </c>
      <c r="B7" s="1100" t="s">
        <v>972</v>
      </c>
    </row>
    <row r="8" spans="1:2">
      <c r="A8" s="1100">
        <v>4190070</v>
      </c>
      <c r="B8" s="1100" t="s">
        <v>973</v>
      </c>
    </row>
    <row r="9" spans="1:2">
      <c r="A9" s="1100">
        <v>4190071</v>
      </c>
      <c r="B9" s="1100" t="s">
        <v>974</v>
      </c>
    </row>
    <row r="10" spans="1:2">
      <c r="A10" s="1100">
        <v>4190072</v>
      </c>
      <c r="B10" s="1100" t="s">
        <v>975</v>
      </c>
    </row>
    <row r="11" spans="1:2">
      <c r="A11" s="1100">
        <v>4190073</v>
      </c>
      <c r="B11" s="1100" t="s">
        <v>976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7" t="s">
        <v>397</v>
      </c>
      <c r="E4" s="1158"/>
      <c r="F4" s="1158"/>
      <c r="G4" s="1158"/>
      <c r="H4" s="1159"/>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0"/>
      <c r="E6" s="1160"/>
      <c r="F6" s="1161" t="s">
        <v>84</v>
      </c>
      <c r="G6" s="1161"/>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48" t="s">
        <v>16</v>
      </c>
      <c r="E8" s="1148"/>
      <c r="F8" s="1148" t="s">
        <v>398</v>
      </c>
      <c r="G8" s="1148"/>
      <c r="H8" s="1148"/>
      <c r="I8" s="1162" t="s">
        <v>399</v>
      </c>
      <c r="J8" s="1162"/>
      <c r="K8" s="1162"/>
      <c r="L8" s="1162"/>
      <c r="M8" s="212"/>
      <c r="N8" s="212"/>
      <c r="O8" s="212"/>
      <c r="P8" s="212"/>
      <c r="Q8" s="359"/>
      <c r="R8" s="212"/>
      <c r="S8" s="356"/>
      <c r="T8" s="356"/>
      <c r="U8" s="356"/>
      <c r="V8" s="356"/>
    </row>
    <row r="9" spans="1:256" s="126" customFormat="1" ht="20.25" customHeight="1">
      <c r="A9" s="125"/>
      <c r="B9" s="36"/>
      <c r="C9" s="230"/>
      <c r="D9" s="240" t="s">
        <v>92</v>
      </c>
      <c r="E9" s="240" t="s">
        <v>400</v>
      </c>
      <c r="F9" s="1153" t="s">
        <v>92</v>
      </c>
      <c r="G9" s="1154"/>
      <c r="H9" s="241" t="s">
        <v>400</v>
      </c>
      <c r="I9" s="1155" t="s">
        <v>92</v>
      </c>
      <c r="J9" s="1155"/>
      <c r="K9" s="241" t="s">
        <v>400</v>
      </c>
      <c r="L9" s="241" t="s">
        <v>401</v>
      </c>
      <c r="M9" s="212"/>
      <c r="N9" s="212"/>
      <c r="O9" s="212"/>
      <c r="P9" s="212"/>
      <c r="Q9" s="359"/>
      <c r="R9" s="212"/>
      <c r="S9" s="356"/>
      <c r="T9" s="356"/>
      <c r="U9" s="356"/>
      <c r="V9" s="356"/>
    </row>
    <row r="10" spans="1:256" ht="12" customHeight="1">
      <c r="C10" s="249"/>
      <c r="D10" s="354" t="s">
        <v>93</v>
      </c>
      <c r="E10" s="354" t="s">
        <v>49</v>
      </c>
      <c r="F10" s="1156" t="s">
        <v>50</v>
      </c>
      <c r="G10" s="1156"/>
      <c r="H10" s="354" t="s">
        <v>51</v>
      </c>
      <c r="I10" s="1156" t="s">
        <v>68</v>
      </c>
      <c r="J10" s="1156"/>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585</v>
      </c>
      <c r="S11" s="356"/>
      <c r="T11" s="356"/>
      <c r="U11" s="356"/>
      <c r="V11" s="356"/>
    </row>
    <row r="12" spans="1:256" s="265" customFormat="1" ht="0.95" customHeight="1">
      <c r="A12" s="89"/>
      <c r="B12" s="186" t="s">
        <v>405</v>
      </c>
      <c r="C12" s="1147"/>
      <c r="D12" s="1148">
        <v>1</v>
      </c>
      <c r="E12" s="1149" t="s">
        <v>996</v>
      </c>
      <c r="F12" s="1108"/>
      <c r="G12" s="1102">
        <v>0</v>
      </c>
      <c r="H12" s="357"/>
      <c r="I12" s="250"/>
      <c r="J12" s="394" t="s">
        <v>519</v>
      </c>
      <c r="K12" s="734"/>
      <c r="L12" s="266"/>
      <c r="M12" s="830">
        <f>mergeValue(H12)</f>
        <v>0</v>
      </c>
      <c r="N12" s="1009"/>
      <c r="O12" s="1009"/>
      <c r="P12" s="830" t="str">
        <f>IF(ISERROR(MATCH(Q12,MODesc,0)),"n","y")</f>
        <v>n</v>
      </c>
      <c r="Q12" s="1009" t="s">
        <v>996</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47"/>
      <c r="D13" s="1148"/>
      <c r="E13" s="1150"/>
      <c r="F13" s="1151"/>
      <c r="G13" s="1148">
        <v>1</v>
      </c>
      <c r="H13" s="1146" t="s">
        <v>961</v>
      </c>
      <c r="I13" s="250"/>
      <c r="J13" s="394" t="s">
        <v>519</v>
      </c>
      <c r="K13" s="734"/>
      <c r="L13" s="266"/>
      <c r="M13" s="830" t="str">
        <f>mergeValue(H13)</f>
        <v>город Рыбинск</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47"/>
      <c r="D14" s="1148"/>
      <c r="E14" s="1150"/>
      <c r="F14" s="1152"/>
      <c r="G14" s="1148"/>
      <c r="H14" s="1146"/>
      <c r="I14" s="1117"/>
      <c r="J14" s="1102">
        <v>1</v>
      </c>
      <c r="K14" s="1107" t="s">
        <v>961</v>
      </c>
      <c r="L14" s="247" t="s">
        <v>962</v>
      </c>
      <c r="M14" s="830" t="str">
        <f>mergeValue(H14)</f>
        <v>город Рыбинск</v>
      </c>
      <c r="N14" s="1009"/>
      <c r="O14" s="1009"/>
      <c r="P14" s="1009"/>
      <c r="Q14" s="1009"/>
      <c r="R14" s="830" t="str">
        <f>K14&amp;" ("&amp;L14&amp;")"</f>
        <v>город Рыбинск (78715000)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7"/>
  <sheetViews>
    <sheetView showGridLines="0" zoomScaleNormal="100" workbookViewId="0"/>
  </sheetViews>
  <sheetFormatPr defaultRowHeight="11.25"/>
  <cols>
    <col min="1" max="1" width="9.140625" style="1061"/>
  </cols>
  <sheetData>
    <row r="1" spans="1:4">
      <c r="A1" s="1061" t="s">
        <v>966</v>
      </c>
      <c r="B1" t="s">
        <v>514</v>
      </c>
      <c r="C1" t="s">
        <v>515</v>
      </c>
      <c r="D1" t="s">
        <v>965</v>
      </c>
    </row>
    <row r="2" spans="1:4">
      <c r="A2" s="1061">
        <v>1</v>
      </c>
      <c r="B2" t="s">
        <v>777</v>
      </c>
      <c r="C2" t="s">
        <v>779</v>
      </c>
      <c r="D2" t="s">
        <v>780</v>
      </c>
    </row>
    <row r="3" spans="1:4">
      <c r="A3" s="1061">
        <v>2</v>
      </c>
      <c r="B3" t="s">
        <v>777</v>
      </c>
      <c r="C3" t="s">
        <v>777</v>
      </c>
      <c r="D3" t="s">
        <v>778</v>
      </c>
    </row>
    <row r="4" spans="1:4">
      <c r="A4" s="1061">
        <v>3</v>
      </c>
      <c r="B4" t="s">
        <v>777</v>
      </c>
      <c r="C4" t="s">
        <v>781</v>
      </c>
      <c r="D4" t="s">
        <v>782</v>
      </c>
    </row>
    <row r="5" spans="1:4">
      <c r="A5" s="1061">
        <v>4</v>
      </c>
      <c r="B5" t="s">
        <v>777</v>
      </c>
      <c r="C5" t="s">
        <v>783</v>
      </c>
      <c r="D5" t="s">
        <v>784</v>
      </c>
    </row>
    <row r="6" spans="1:4">
      <c r="A6" s="1061">
        <v>5</v>
      </c>
      <c r="B6" t="s">
        <v>785</v>
      </c>
      <c r="C6" t="s">
        <v>787</v>
      </c>
      <c r="D6" t="s">
        <v>788</v>
      </c>
    </row>
    <row r="7" spans="1:4">
      <c r="A7" s="1061">
        <v>6</v>
      </c>
      <c r="B7" t="s">
        <v>785</v>
      </c>
      <c r="C7" t="s">
        <v>785</v>
      </c>
      <c r="D7" t="s">
        <v>786</v>
      </c>
    </row>
    <row r="8" spans="1:4">
      <c r="A8" s="1061">
        <v>7</v>
      </c>
      <c r="B8" t="s">
        <v>785</v>
      </c>
      <c r="C8" t="s">
        <v>789</v>
      </c>
      <c r="D8" t="s">
        <v>790</v>
      </c>
    </row>
    <row r="9" spans="1:4">
      <c r="A9" s="1061">
        <v>8</v>
      </c>
      <c r="B9" t="s">
        <v>785</v>
      </c>
      <c r="C9" t="s">
        <v>791</v>
      </c>
      <c r="D9" t="s">
        <v>792</v>
      </c>
    </row>
    <row r="10" spans="1:4">
      <c r="A10" s="1061">
        <v>9</v>
      </c>
      <c r="B10" t="s">
        <v>785</v>
      </c>
      <c r="C10" t="s">
        <v>793</v>
      </c>
      <c r="D10" t="s">
        <v>794</v>
      </c>
    </row>
    <row r="11" spans="1:4">
      <c r="A11" s="1061">
        <v>10</v>
      </c>
      <c r="B11" t="s">
        <v>785</v>
      </c>
      <c r="C11" t="s">
        <v>795</v>
      </c>
      <c r="D11" t="s">
        <v>796</v>
      </c>
    </row>
    <row r="12" spans="1:4">
      <c r="A12" s="1061">
        <v>11</v>
      </c>
      <c r="B12" t="s">
        <v>797</v>
      </c>
      <c r="C12" t="s">
        <v>797</v>
      </c>
      <c r="D12" t="s">
        <v>798</v>
      </c>
    </row>
    <row r="13" spans="1:4">
      <c r="A13" s="1061">
        <v>12</v>
      </c>
      <c r="B13" t="s">
        <v>797</v>
      </c>
      <c r="C13" t="s">
        <v>799</v>
      </c>
      <c r="D13" t="s">
        <v>800</v>
      </c>
    </row>
    <row r="14" spans="1:4">
      <c r="A14" s="1061">
        <v>13</v>
      </c>
      <c r="B14" t="s">
        <v>797</v>
      </c>
      <c r="C14" t="s">
        <v>801</v>
      </c>
      <c r="D14" t="s">
        <v>802</v>
      </c>
    </row>
    <row r="15" spans="1:4">
      <c r="A15" s="1061">
        <v>14</v>
      </c>
      <c r="B15" t="s">
        <v>797</v>
      </c>
      <c r="C15" t="s">
        <v>803</v>
      </c>
      <c r="D15" t="s">
        <v>804</v>
      </c>
    </row>
    <row r="16" spans="1:4">
      <c r="A16" s="1061">
        <v>15</v>
      </c>
      <c r="B16" t="s">
        <v>805</v>
      </c>
      <c r="C16" t="s">
        <v>807</v>
      </c>
      <c r="D16" t="s">
        <v>808</v>
      </c>
    </row>
    <row r="17" spans="1:4">
      <c r="A17" s="1061">
        <v>16</v>
      </c>
      <c r="B17" t="s">
        <v>805</v>
      </c>
      <c r="C17" t="s">
        <v>805</v>
      </c>
      <c r="D17" t="s">
        <v>806</v>
      </c>
    </row>
    <row r="18" spans="1:4">
      <c r="A18" s="1061">
        <v>17</v>
      </c>
      <c r="B18" t="s">
        <v>805</v>
      </c>
      <c r="C18" t="s">
        <v>809</v>
      </c>
      <c r="D18" t="s">
        <v>810</v>
      </c>
    </row>
    <row r="19" spans="1:4">
      <c r="A19" s="1061">
        <v>18</v>
      </c>
      <c r="B19" t="s">
        <v>805</v>
      </c>
      <c r="C19" t="s">
        <v>811</v>
      </c>
      <c r="D19" t="s">
        <v>812</v>
      </c>
    </row>
    <row r="20" spans="1:4">
      <c r="A20" s="1061">
        <v>19</v>
      </c>
      <c r="B20" t="s">
        <v>805</v>
      </c>
      <c r="C20" t="s">
        <v>813</v>
      </c>
      <c r="D20" t="s">
        <v>814</v>
      </c>
    </row>
    <row r="21" spans="1:4">
      <c r="A21" s="1061">
        <v>20</v>
      </c>
      <c r="B21" t="s">
        <v>805</v>
      </c>
      <c r="C21" t="s">
        <v>815</v>
      </c>
      <c r="D21" t="s">
        <v>816</v>
      </c>
    </row>
    <row r="22" spans="1:4">
      <c r="A22" s="1061">
        <v>21</v>
      </c>
      <c r="B22" t="s">
        <v>817</v>
      </c>
      <c r="C22" t="s">
        <v>819</v>
      </c>
      <c r="D22" t="s">
        <v>820</v>
      </c>
    </row>
    <row r="23" spans="1:4">
      <c r="A23" s="1061">
        <v>22</v>
      </c>
      <c r="B23" t="s">
        <v>817</v>
      </c>
      <c r="C23" t="s">
        <v>817</v>
      </c>
      <c r="D23" t="s">
        <v>818</v>
      </c>
    </row>
    <row r="24" spans="1:4">
      <c r="A24" s="1061">
        <v>23</v>
      </c>
      <c r="B24" t="s">
        <v>817</v>
      </c>
      <c r="C24" t="s">
        <v>821</v>
      </c>
      <c r="D24" t="s">
        <v>822</v>
      </c>
    </row>
    <row r="25" spans="1:4">
      <c r="A25" s="1061">
        <v>24</v>
      </c>
      <c r="B25" t="s">
        <v>817</v>
      </c>
      <c r="C25" t="s">
        <v>823</v>
      </c>
      <c r="D25" t="s">
        <v>824</v>
      </c>
    </row>
    <row r="26" spans="1:4">
      <c r="A26" s="1061">
        <v>25</v>
      </c>
      <c r="B26" t="s">
        <v>817</v>
      </c>
      <c r="C26" t="s">
        <v>825</v>
      </c>
      <c r="D26" t="s">
        <v>826</v>
      </c>
    </row>
    <row r="27" spans="1:4">
      <c r="A27" s="1061">
        <v>26</v>
      </c>
      <c r="B27" t="s">
        <v>827</v>
      </c>
      <c r="C27" t="s">
        <v>829</v>
      </c>
      <c r="D27" t="s">
        <v>830</v>
      </c>
    </row>
    <row r="28" spans="1:4">
      <c r="A28" s="1061">
        <v>27</v>
      </c>
      <c r="B28" t="s">
        <v>827</v>
      </c>
      <c r="C28" t="s">
        <v>831</v>
      </c>
      <c r="D28" t="s">
        <v>832</v>
      </c>
    </row>
    <row r="29" spans="1:4">
      <c r="A29" s="1061">
        <v>28</v>
      </c>
      <c r="B29" t="s">
        <v>827</v>
      </c>
      <c r="C29" t="s">
        <v>833</v>
      </c>
      <c r="D29" t="s">
        <v>834</v>
      </c>
    </row>
    <row r="30" spans="1:4">
      <c r="A30" s="1061">
        <v>29</v>
      </c>
      <c r="B30" t="s">
        <v>827</v>
      </c>
      <c r="C30" t="s">
        <v>827</v>
      </c>
      <c r="D30" t="s">
        <v>828</v>
      </c>
    </row>
    <row r="31" spans="1:4">
      <c r="A31" s="1061">
        <v>30</v>
      </c>
      <c r="B31" t="s">
        <v>827</v>
      </c>
      <c r="C31" t="s">
        <v>835</v>
      </c>
      <c r="D31" t="s">
        <v>836</v>
      </c>
    </row>
    <row r="32" spans="1:4">
      <c r="A32" s="1061">
        <v>31</v>
      </c>
      <c r="B32" t="s">
        <v>837</v>
      </c>
      <c r="C32" t="s">
        <v>839</v>
      </c>
      <c r="D32" t="s">
        <v>840</v>
      </c>
    </row>
    <row r="33" spans="1:4">
      <c r="A33" s="1061">
        <v>32</v>
      </c>
      <c r="B33" t="s">
        <v>837</v>
      </c>
      <c r="C33" t="s">
        <v>837</v>
      </c>
      <c r="D33" t="s">
        <v>838</v>
      </c>
    </row>
    <row r="34" spans="1:4">
      <c r="A34" s="1061">
        <v>33</v>
      </c>
      <c r="B34" t="s">
        <v>837</v>
      </c>
      <c r="C34" t="s">
        <v>841</v>
      </c>
      <c r="D34" t="s">
        <v>842</v>
      </c>
    </row>
    <row r="35" spans="1:4">
      <c r="A35" s="1061">
        <v>34</v>
      </c>
      <c r="B35" t="s">
        <v>837</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845</v>
      </c>
      <c r="D38" t="s">
        <v>846</v>
      </c>
    </row>
    <row r="39" spans="1:4">
      <c r="A39" s="1061">
        <v>38</v>
      </c>
      <c r="B39" t="s">
        <v>845</v>
      </c>
      <c r="C39" t="s">
        <v>851</v>
      </c>
      <c r="D39" t="s">
        <v>852</v>
      </c>
    </row>
    <row r="40" spans="1:4">
      <c r="A40" s="1061">
        <v>39</v>
      </c>
      <c r="B40" t="s">
        <v>845</v>
      </c>
      <c r="C40" t="s">
        <v>853</v>
      </c>
      <c r="D40" t="s">
        <v>854</v>
      </c>
    </row>
    <row r="41" spans="1:4">
      <c r="A41" s="1061">
        <v>40</v>
      </c>
      <c r="B41" t="s">
        <v>855</v>
      </c>
      <c r="C41" t="s">
        <v>857</v>
      </c>
      <c r="D41" t="s">
        <v>858</v>
      </c>
    </row>
    <row r="42" spans="1:4">
      <c r="A42" s="1061">
        <v>41</v>
      </c>
      <c r="B42" t="s">
        <v>855</v>
      </c>
      <c r="C42" t="s">
        <v>859</v>
      </c>
      <c r="D42" t="s">
        <v>860</v>
      </c>
    </row>
    <row r="43" spans="1:4">
      <c r="A43" s="1061">
        <v>42</v>
      </c>
      <c r="B43" t="s">
        <v>855</v>
      </c>
      <c r="C43" t="s">
        <v>855</v>
      </c>
      <c r="D43" t="s">
        <v>856</v>
      </c>
    </row>
    <row r="44" spans="1:4">
      <c r="A44" s="1061">
        <v>43</v>
      </c>
      <c r="B44" t="s">
        <v>855</v>
      </c>
      <c r="C44" t="s">
        <v>861</v>
      </c>
      <c r="D44" t="s">
        <v>862</v>
      </c>
    </row>
    <row r="45" spans="1:4">
      <c r="A45" s="1061">
        <v>44</v>
      </c>
      <c r="B45" t="s">
        <v>863</v>
      </c>
      <c r="C45" t="s">
        <v>865</v>
      </c>
      <c r="D45" t="s">
        <v>866</v>
      </c>
    </row>
    <row r="46" spans="1:4">
      <c r="A46" s="1061">
        <v>45</v>
      </c>
      <c r="B46" t="s">
        <v>863</v>
      </c>
      <c r="C46" t="s">
        <v>867</v>
      </c>
      <c r="D46" t="s">
        <v>868</v>
      </c>
    </row>
    <row r="47" spans="1:4">
      <c r="A47" s="1061">
        <v>46</v>
      </c>
      <c r="B47" t="s">
        <v>863</v>
      </c>
      <c r="C47" t="s">
        <v>863</v>
      </c>
      <c r="D47" t="s">
        <v>864</v>
      </c>
    </row>
    <row r="48" spans="1:4">
      <c r="A48" s="1061">
        <v>47</v>
      </c>
      <c r="B48" t="s">
        <v>863</v>
      </c>
      <c r="C48" t="s">
        <v>869</v>
      </c>
      <c r="D48" t="s">
        <v>870</v>
      </c>
    </row>
    <row r="49" spans="1:4">
      <c r="A49" s="1061">
        <v>48</v>
      </c>
      <c r="B49" t="s">
        <v>871</v>
      </c>
      <c r="C49" t="s">
        <v>873</v>
      </c>
      <c r="D49" t="s">
        <v>874</v>
      </c>
    </row>
    <row r="50" spans="1:4">
      <c r="A50" s="1061">
        <v>49</v>
      </c>
      <c r="B50" t="s">
        <v>871</v>
      </c>
      <c r="C50" t="s">
        <v>875</v>
      </c>
      <c r="D50" t="s">
        <v>876</v>
      </c>
    </row>
    <row r="51" spans="1:4">
      <c r="A51" s="1061">
        <v>50</v>
      </c>
      <c r="B51" t="s">
        <v>871</v>
      </c>
      <c r="C51" t="s">
        <v>833</v>
      </c>
      <c r="D51" t="s">
        <v>877</v>
      </c>
    </row>
    <row r="52" spans="1:4">
      <c r="A52" s="1061">
        <v>51</v>
      </c>
      <c r="B52" t="s">
        <v>871</v>
      </c>
      <c r="C52" t="s">
        <v>878</v>
      </c>
      <c r="D52" t="s">
        <v>879</v>
      </c>
    </row>
    <row r="53" spans="1:4">
      <c r="A53" s="1061">
        <v>52</v>
      </c>
      <c r="B53" t="s">
        <v>871</v>
      </c>
      <c r="C53" t="s">
        <v>871</v>
      </c>
      <c r="D53" t="s">
        <v>872</v>
      </c>
    </row>
    <row r="54" spans="1:4">
      <c r="A54" s="1061">
        <v>53</v>
      </c>
      <c r="B54" t="s">
        <v>871</v>
      </c>
      <c r="C54" t="s">
        <v>880</v>
      </c>
      <c r="D54" t="s">
        <v>881</v>
      </c>
    </row>
    <row r="55" spans="1:4">
      <c r="A55" s="1061">
        <v>54</v>
      </c>
      <c r="B55" t="s">
        <v>882</v>
      </c>
      <c r="C55" t="s">
        <v>884</v>
      </c>
      <c r="D55" t="s">
        <v>885</v>
      </c>
    </row>
    <row r="56" spans="1:4">
      <c r="A56" s="1061">
        <v>55</v>
      </c>
      <c r="B56" t="s">
        <v>882</v>
      </c>
      <c r="C56" t="s">
        <v>886</v>
      </c>
      <c r="D56" t="s">
        <v>887</v>
      </c>
    </row>
    <row r="57" spans="1:4">
      <c r="A57" s="1061">
        <v>56</v>
      </c>
      <c r="B57" t="s">
        <v>882</v>
      </c>
      <c r="C57" t="s">
        <v>888</v>
      </c>
      <c r="D57" t="s">
        <v>889</v>
      </c>
    </row>
    <row r="58" spans="1:4">
      <c r="A58" s="1061">
        <v>57</v>
      </c>
      <c r="B58" t="s">
        <v>882</v>
      </c>
      <c r="C58" t="s">
        <v>890</v>
      </c>
      <c r="D58" t="s">
        <v>891</v>
      </c>
    </row>
    <row r="59" spans="1:4">
      <c r="A59" s="1061">
        <v>58</v>
      </c>
      <c r="B59" t="s">
        <v>882</v>
      </c>
      <c r="C59" t="s">
        <v>882</v>
      </c>
      <c r="D59" t="s">
        <v>883</v>
      </c>
    </row>
    <row r="60" spans="1:4">
      <c r="A60" s="1061">
        <v>59</v>
      </c>
      <c r="B60" t="s">
        <v>882</v>
      </c>
      <c r="C60" t="s">
        <v>892</v>
      </c>
      <c r="D60" t="s">
        <v>893</v>
      </c>
    </row>
    <row r="61" spans="1:4">
      <c r="A61" s="1061">
        <v>60</v>
      </c>
      <c r="B61" t="s">
        <v>894</v>
      </c>
      <c r="C61" t="s">
        <v>896</v>
      </c>
      <c r="D61" t="s">
        <v>897</v>
      </c>
    </row>
    <row r="62" spans="1:4">
      <c r="A62" s="1061">
        <v>61</v>
      </c>
      <c r="B62" t="s">
        <v>894</v>
      </c>
      <c r="C62" t="s">
        <v>849</v>
      </c>
      <c r="D62" t="s">
        <v>898</v>
      </c>
    </row>
    <row r="63" spans="1:4">
      <c r="A63" s="1061">
        <v>62</v>
      </c>
      <c r="B63" t="s">
        <v>894</v>
      </c>
      <c r="C63" t="s">
        <v>899</v>
      </c>
      <c r="D63" t="s">
        <v>900</v>
      </c>
    </row>
    <row r="64" spans="1:4">
      <c r="A64" s="1061">
        <v>63</v>
      </c>
      <c r="B64" t="s">
        <v>894</v>
      </c>
      <c r="C64" t="s">
        <v>901</v>
      </c>
      <c r="D64" t="s">
        <v>902</v>
      </c>
    </row>
    <row r="65" spans="1:4">
      <c r="A65" s="1061">
        <v>64</v>
      </c>
      <c r="B65" t="s">
        <v>894</v>
      </c>
      <c r="C65" t="s">
        <v>903</v>
      </c>
      <c r="D65" t="s">
        <v>904</v>
      </c>
    </row>
    <row r="66" spans="1:4">
      <c r="A66" s="1061">
        <v>65</v>
      </c>
      <c r="B66" t="s">
        <v>894</v>
      </c>
      <c r="C66" t="s">
        <v>905</v>
      </c>
      <c r="D66" t="s">
        <v>906</v>
      </c>
    </row>
    <row r="67" spans="1:4">
      <c r="A67" s="1061">
        <v>66</v>
      </c>
      <c r="B67" t="s">
        <v>894</v>
      </c>
      <c r="C67" t="s">
        <v>907</v>
      </c>
      <c r="D67" t="s">
        <v>908</v>
      </c>
    </row>
    <row r="68" spans="1:4">
      <c r="A68" s="1061">
        <v>67</v>
      </c>
      <c r="B68" t="s">
        <v>894</v>
      </c>
      <c r="C68" t="s">
        <v>853</v>
      </c>
      <c r="D68" t="s">
        <v>909</v>
      </c>
    </row>
    <row r="69" spans="1:4">
      <c r="A69" s="1061">
        <v>68</v>
      </c>
      <c r="B69" t="s">
        <v>894</v>
      </c>
      <c r="C69" t="s">
        <v>910</v>
      </c>
      <c r="D69" t="s">
        <v>911</v>
      </c>
    </row>
    <row r="70" spans="1:4">
      <c r="A70" s="1061">
        <v>69</v>
      </c>
      <c r="B70" t="s">
        <v>894</v>
      </c>
      <c r="C70" t="s">
        <v>894</v>
      </c>
      <c r="D70" t="s">
        <v>895</v>
      </c>
    </row>
    <row r="71" spans="1:4">
      <c r="A71" s="1061">
        <v>70</v>
      </c>
      <c r="B71" t="s">
        <v>894</v>
      </c>
      <c r="C71" t="s">
        <v>912</v>
      </c>
      <c r="D71" t="s">
        <v>913</v>
      </c>
    </row>
    <row r="72" spans="1:4">
      <c r="A72" s="1061">
        <v>71</v>
      </c>
      <c r="B72" t="s">
        <v>894</v>
      </c>
      <c r="C72" t="s">
        <v>914</v>
      </c>
      <c r="D72" t="s">
        <v>915</v>
      </c>
    </row>
    <row r="73" spans="1:4">
      <c r="A73" s="1061">
        <v>72</v>
      </c>
      <c r="B73" t="s">
        <v>916</v>
      </c>
      <c r="C73" t="s">
        <v>918</v>
      </c>
      <c r="D73" t="s">
        <v>919</v>
      </c>
    </row>
    <row r="74" spans="1:4">
      <c r="A74" s="1061">
        <v>73</v>
      </c>
      <c r="B74" t="s">
        <v>916</v>
      </c>
      <c r="C74" t="s">
        <v>920</v>
      </c>
      <c r="D74" t="s">
        <v>921</v>
      </c>
    </row>
    <row r="75" spans="1:4">
      <c r="A75" s="1061">
        <v>74</v>
      </c>
      <c r="B75" t="s">
        <v>916</v>
      </c>
      <c r="C75" t="s">
        <v>922</v>
      </c>
      <c r="D75" t="s">
        <v>923</v>
      </c>
    </row>
    <row r="76" spans="1:4">
      <c r="A76" s="1061">
        <v>75</v>
      </c>
      <c r="B76" t="s">
        <v>916</v>
      </c>
      <c r="C76" t="s">
        <v>924</v>
      </c>
      <c r="D76" t="s">
        <v>925</v>
      </c>
    </row>
    <row r="77" spans="1:4">
      <c r="A77" s="1061">
        <v>76</v>
      </c>
      <c r="B77" t="s">
        <v>916</v>
      </c>
      <c r="C77" t="s">
        <v>916</v>
      </c>
      <c r="D77" t="s">
        <v>917</v>
      </c>
    </row>
    <row r="78" spans="1:4">
      <c r="A78" s="1061">
        <v>77</v>
      </c>
      <c r="B78" t="s">
        <v>916</v>
      </c>
      <c r="C78" t="s">
        <v>926</v>
      </c>
      <c r="D78" t="s">
        <v>927</v>
      </c>
    </row>
    <row r="79" spans="1:4">
      <c r="A79" s="1061">
        <v>78</v>
      </c>
      <c r="B79" t="s">
        <v>928</v>
      </c>
      <c r="C79" t="s">
        <v>930</v>
      </c>
      <c r="D79" t="s">
        <v>931</v>
      </c>
    </row>
    <row r="80" spans="1:4">
      <c r="A80" s="1061">
        <v>79</v>
      </c>
      <c r="B80" t="s">
        <v>928</v>
      </c>
      <c r="C80" t="s">
        <v>932</v>
      </c>
      <c r="D80" t="s">
        <v>933</v>
      </c>
    </row>
    <row r="81" spans="1:4">
      <c r="A81" s="1061">
        <v>80</v>
      </c>
      <c r="B81" t="s">
        <v>928</v>
      </c>
      <c r="C81" t="s">
        <v>934</v>
      </c>
      <c r="D81" t="s">
        <v>935</v>
      </c>
    </row>
    <row r="82" spans="1:4">
      <c r="A82" s="1061">
        <v>81</v>
      </c>
      <c r="B82" t="s">
        <v>928</v>
      </c>
      <c r="C82" t="s">
        <v>936</v>
      </c>
      <c r="D82" t="s">
        <v>937</v>
      </c>
    </row>
    <row r="83" spans="1:4">
      <c r="A83" s="1061">
        <v>82</v>
      </c>
      <c r="B83" t="s">
        <v>928</v>
      </c>
      <c r="C83" t="s">
        <v>938</v>
      </c>
      <c r="D83" t="s">
        <v>939</v>
      </c>
    </row>
    <row r="84" spans="1:4">
      <c r="A84" s="1061">
        <v>83</v>
      </c>
      <c r="B84" t="s">
        <v>928</v>
      </c>
      <c r="C84" t="s">
        <v>928</v>
      </c>
      <c r="D84" t="s">
        <v>929</v>
      </c>
    </row>
    <row r="85" spans="1:4">
      <c r="A85" s="1061">
        <v>84</v>
      </c>
      <c r="B85" t="s">
        <v>928</v>
      </c>
      <c r="C85" t="s">
        <v>940</v>
      </c>
      <c r="D85" t="s">
        <v>941</v>
      </c>
    </row>
    <row r="86" spans="1:4">
      <c r="A86" s="1061">
        <v>85</v>
      </c>
      <c r="B86" t="s">
        <v>942</v>
      </c>
      <c r="C86" t="s">
        <v>944</v>
      </c>
      <c r="D86" t="s">
        <v>945</v>
      </c>
    </row>
    <row r="87" spans="1:4">
      <c r="A87" s="1061">
        <v>86</v>
      </c>
      <c r="B87" t="s">
        <v>942</v>
      </c>
      <c r="C87" t="s">
        <v>946</v>
      </c>
      <c r="D87" t="s">
        <v>947</v>
      </c>
    </row>
    <row r="88" spans="1:4">
      <c r="A88" s="1061">
        <v>87</v>
      </c>
      <c r="B88" t="s">
        <v>942</v>
      </c>
      <c r="C88" t="s">
        <v>948</v>
      </c>
      <c r="D88" t="s">
        <v>949</v>
      </c>
    </row>
    <row r="89" spans="1:4">
      <c r="A89" s="1061">
        <v>88</v>
      </c>
      <c r="B89" t="s">
        <v>942</v>
      </c>
      <c r="C89" t="s">
        <v>950</v>
      </c>
      <c r="D89" t="s">
        <v>951</v>
      </c>
    </row>
    <row r="90" spans="1:4">
      <c r="A90" s="1061">
        <v>89</v>
      </c>
      <c r="B90" t="s">
        <v>942</v>
      </c>
      <c r="C90" t="s">
        <v>952</v>
      </c>
      <c r="D90" t="s">
        <v>953</v>
      </c>
    </row>
    <row r="91" spans="1:4">
      <c r="A91" s="1061">
        <v>90</v>
      </c>
      <c r="B91" t="s">
        <v>942</v>
      </c>
      <c r="C91" t="s">
        <v>954</v>
      </c>
      <c r="D91" t="s">
        <v>955</v>
      </c>
    </row>
    <row r="92" spans="1:4">
      <c r="A92" s="1061">
        <v>91</v>
      </c>
      <c r="B92" t="s">
        <v>942</v>
      </c>
      <c r="C92" t="s">
        <v>861</v>
      </c>
      <c r="D92" t="s">
        <v>956</v>
      </c>
    </row>
    <row r="93" spans="1:4">
      <c r="A93" s="1061">
        <v>92</v>
      </c>
      <c r="B93" t="s">
        <v>942</v>
      </c>
      <c r="C93" t="s">
        <v>957</v>
      </c>
      <c r="D93" t="s">
        <v>958</v>
      </c>
    </row>
    <row r="94" spans="1:4">
      <c r="A94" s="1061">
        <v>93</v>
      </c>
      <c r="B94" t="s">
        <v>942</v>
      </c>
      <c r="C94" t="s">
        <v>942</v>
      </c>
      <c r="D94" t="s">
        <v>943</v>
      </c>
    </row>
    <row r="95" spans="1:4">
      <c r="A95" s="1061">
        <v>94</v>
      </c>
      <c r="B95" t="s">
        <v>959</v>
      </c>
      <c r="C95" t="s">
        <v>959</v>
      </c>
      <c r="D95" t="s">
        <v>960</v>
      </c>
    </row>
    <row r="96" spans="1:4">
      <c r="A96" s="1061">
        <v>95</v>
      </c>
      <c r="B96" t="s">
        <v>961</v>
      </c>
      <c r="C96" t="s">
        <v>961</v>
      </c>
      <c r="D96" t="s">
        <v>962</v>
      </c>
    </row>
    <row r="97" spans="1:4">
      <c r="A97" s="1061">
        <v>96</v>
      </c>
      <c r="B97" t="s">
        <v>963</v>
      </c>
      <c r="C97" t="s">
        <v>963</v>
      </c>
      <c r="D97" t="s">
        <v>964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43" sqref="J43"/>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7" t="s">
        <v>713</v>
      </c>
      <c r="E5" s="1158"/>
      <c r="F5" s="1158"/>
      <c r="G5" s="1158"/>
      <c r="H5" s="1158"/>
      <c r="I5" s="1158"/>
      <c r="J5" s="1159"/>
      <c r="K5" s="436"/>
      <c r="L5" s="176"/>
      <c r="M5" s="176"/>
      <c r="N5" s="176"/>
      <c r="O5" s="176"/>
      <c r="P5" s="176"/>
      <c r="Q5" s="176"/>
      <c r="R5" s="176"/>
      <c r="S5" s="568"/>
      <c r="T5" s="568"/>
      <c r="U5" s="568"/>
      <c r="V5" s="568"/>
      <c r="W5" s="176"/>
    </row>
    <row r="6" spans="1:24" s="469" customFormat="1" ht="3" customHeight="1">
      <c r="A6" s="311"/>
      <c r="B6" s="311"/>
      <c r="D6" s="1179"/>
      <c r="E6" s="1180"/>
      <c r="F6" s="1180"/>
      <c r="G6" s="1180"/>
      <c r="H6" s="1180"/>
      <c r="I6" s="1180"/>
      <c r="J6" s="1181"/>
      <c r="S6" s="646"/>
      <c r="T6" s="646"/>
      <c r="U6" s="646"/>
      <c r="V6" s="646"/>
    </row>
    <row r="7" spans="1:24" s="469" customFormat="1" ht="5.25" hidden="1" customHeight="1">
      <c r="A7" s="311"/>
      <c r="B7" s="311"/>
      <c r="E7" s="1182"/>
      <c r="F7" s="1182"/>
      <c r="G7" s="1178"/>
      <c r="H7" s="1178"/>
      <c r="I7" s="1178"/>
      <c r="J7" s="1178"/>
      <c r="S7" s="646"/>
      <c r="T7" s="646"/>
      <c r="U7" s="646"/>
      <c r="V7" s="646"/>
    </row>
    <row r="8" spans="1:24" s="469" customFormat="1" ht="5.25" hidden="1" customHeight="1">
      <c r="A8" s="311"/>
      <c r="B8" s="311"/>
      <c r="E8" s="1182"/>
      <c r="F8" s="1182"/>
      <c r="G8" s="1178"/>
      <c r="H8" s="1178"/>
      <c r="I8" s="1178"/>
      <c r="J8" s="1178"/>
      <c r="S8" s="646"/>
      <c r="T8" s="646"/>
      <c r="U8" s="646"/>
      <c r="V8" s="646"/>
    </row>
    <row r="9" spans="1:24" s="469" customFormat="1" ht="5.25" hidden="1" customHeight="1">
      <c r="A9" s="311"/>
      <c r="B9" s="311"/>
      <c r="E9" s="1182"/>
      <c r="F9" s="1182"/>
      <c r="G9" s="1178"/>
      <c r="H9" s="1178"/>
      <c r="I9" s="1178"/>
      <c r="J9" s="1178"/>
      <c r="S9" s="646"/>
      <c r="T9" s="646"/>
      <c r="U9" s="646"/>
      <c r="V9" s="646"/>
    </row>
    <row r="10" spans="1:24" s="646" customFormat="1" ht="5.25" hidden="1">
      <c r="A10" s="311"/>
      <c r="B10" s="311"/>
      <c r="E10" s="1183"/>
      <c r="F10" s="1183"/>
      <c r="G10" s="841"/>
      <c r="H10" s="465"/>
      <c r="I10" s="794"/>
      <c r="J10" s="794"/>
    </row>
    <row r="11" spans="1:24" s="159" customFormat="1" ht="18.75" hidden="1" customHeight="1">
      <c r="A11" s="311"/>
      <c r="B11" s="311"/>
      <c r="D11" s="152"/>
      <c r="E11" s="1184" t="s">
        <v>720</v>
      </c>
      <c r="F11" s="1184"/>
      <c r="G11" s="1118"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84" t="s">
        <v>721</v>
      </c>
      <c r="F12" s="1184"/>
      <c r="G12" s="1118"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77"/>
      <c r="F13" s="1177"/>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6" t="s">
        <v>92</v>
      </c>
      <c r="E17" s="1176" t="s">
        <v>297</v>
      </c>
      <c r="F17" s="1176" t="s">
        <v>80</v>
      </c>
      <c r="G17" s="1176" t="s">
        <v>439</v>
      </c>
      <c r="H17" s="1176" t="s">
        <v>92</v>
      </c>
      <c r="I17" s="1176"/>
      <c r="J17" s="1176" t="s">
        <v>20</v>
      </c>
      <c r="K17" s="1188" t="s">
        <v>479</v>
      </c>
      <c r="L17" s="1188"/>
      <c r="M17" s="1188"/>
      <c r="N17" s="1188"/>
      <c r="O17" s="1188" t="s">
        <v>711</v>
      </c>
      <c r="P17" s="1188"/>
      <c r="Q17" s="1188"/>
      <c r="R17" s="1188"/>
      <c r="S17" s="1188" t="s">
        <v>712</v>
      </c>
      <c r="T17" s="1188"/>
      <c r="U17" s="1188"/>
      <c r="V17" s="1188"/>
      <c r="W17" s="1176" t="s">
        <v>244</v>
      </c>
    </row>
    <row r="18" spans="1:24" ht="30.75" customHeight="1">
      <c r="D18" s="1176"/>
      <c r="E18" s="1176"/>
      <c r="F18" s="1176"/>
      <c r="G18" s="1176"/>
      <c r="H18" s="1176"/>
      <c r="I18" s="1176"/>
      <c r="J18" s="1176"/>
      <c r="K18" s="115" t="s">
        <v>300</v>
      </c>
      <c r="L18" s="1176" t="s">
        <v>92</v>
      </c>
      <c r="M18" s="1176"/>
      <c r="N18" s="115" t="s">
        <v>230</v>
      </c>
      <c r="O18" s="115" t="s">
        <v>300</v>
      </c>
      <c r="P18" s="1176" t="s">
        <v>92</v>
      </c>
      <c r="Q18" s="1176"/>
      <c r="R18" s="115" t="s">
        <v>230</v>
      </c>
      <c r="S18" s="541" t="s">
        <v>300</v>
      </c>
      <c r="T18" s="1176" t="s">
        <v>92</v>
      </c>
      <c r="U18" s="1176"/>
      <c r="V18" s="541" t="s">
        <v>400</v>
      </c>
      <c r="W18" s="1176"/>
    </row>
    <row r="19" spans="1:24" s="405" customFormat="1" ht="12" customHeight="1">
      <c r="A19" s="404"/>
      <c r="B19" s="404"/>
      <c r="D19" s="42" t="s">
        <v>93</v>
      </c>
      <c r="E19" s="42" t="s">
        <v>49</v>
      </c>
      <c r="F19" s="42" t="s">
        <v>50</v>
      </c>
      <c r="G19" s="42" t="s">
        <v>51</v>
      </c>
      <c r="H19" s="1185" t="s">
        <v>68</v>
      </c>
      <c r="I19" s="1185"/>
      <c r="J19" s="42" t="s">
        <v>69</v>
      </c>
      <c r="K19" s="42" t="s">
        <v>183</v>
      </c>
      <c r="L19" s="1185" t="s">
        <v>184</v>
      </c>
      <c r="M19" s="1185"/>
      <c r="N19" s="42" t="s">
        <v>208</v>
      </c>
      <c r="O19" s="42" t="s">
        <v>209</v>
      </c>
      <c r="P19" s="1185" t="s">
        <v>210</v>
      </c>
      <c r="Q19" s="1185"/>
      <c r="R19" s="42" t="s">
        <v>211</v>
      </c>
      <c r="S19" s="526" t="s">
        <v>210</v>
      </c>
      <c r="T19" s="1185" t="s">
        <v>211</v>
      </c>
      <c r="U19" s="1185"/>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1" customFormat="1" ht="17.100000000000001" customHeight="1">
      <c r="A21" s="749">
        <v>10</v>
      </c>
      <c r="C21" s="309"/>
      <c r="D21" s="1169">
        <v>1</v>
      </c>
      <c r="E21" s="1170" t="s">
        <v>620</v>
      </c>
      <c r="F21" s="1172" t="s">
        <v>975</v>
      </c>
      <c r="G21" s="1175" t="s">
        <v>85</v>
      </c>
      <c r="H21" s="1169"/>
      <c r="I21" s="1169">
        <v>1</v>
      </c>
      <c r="J21" s="1189" t="s">
        <v>997</v>
      </c>
      <c r="K21" s="1165" t="s">
        <v>85</v>
      </c>
      <c r="L21" s="1163"/>
      <c r="M21" s="1163" t="s">
        <v>93</v>
      </c>
      <c r="N21" s="1168"/>
      <c r="O21" s="1165" t="s">
        <v>85</v>
      </c>
      <c r="P21" s="1163"/>
      <c r="Q21" s="1163" t="s">
        <v>93</v>
      </c>
      <c r="R21" s="1164"/>
      <c r="S21" s="1165" t="s">
        <v>85</v>
      </c>
      <c r="T21" s="1088"/>
      <c r="U21" s="1088" t="s">
        <v>93</v>
      </c>
      <c r="V21" s="1119"/>
      <c r="W21" s="307"/>
    </row>
    <row r="22" spans="1:24" s="1101" customFormat="1" ht="17.100000000000001" customHeight="1">
      <c r="A22" s="749"/>
      <c r="C22" s="748"/>
      <c r="D22" s="1169"/>
      <c r="E22" s="1170"/>
      <c r="F22" s="1173"/>
      <c r="G22" s="1175"/>
      <c r="H22" s="1169"/>
      <c r="I22" s="1169"/>
      <c r="J22" s="1190"/>
      <c r="K22" s="1165"/>
      <c r="L22" s="1163"/>
      <c r="M22" s="1163"/>
      <c r="N22" s="1168"/>
      <c r="O22" s="1165"/>
      <c r="P22" s="1163"/>
      <c r="Q22" s="1163"/>
      <c r="R22" s="1164"/>
      <c r="S22" s="1165"/>
      <c r="T22" s="1090"/>
      <c r="U22" s="745"/>
      <c r="V22" s="746"/>
      <c r="W22" s="747"/>
    </row>
    <row r="23" spans="1:24" s="1101" customFormat="1" ht="17.100000000000001" customHeight="1">
      <c r="A23" s="749"/>
      <c r="C23" s="748"/>
      <c r="D23" s="1167"/>
      <c r="E23" s="1171"/>
      <c r="F23" s="1173"/>
      <c r="G23" s="1166"/>
      <c r="H23" s="1167"/>
      <c r="I23" s="1167"/>
      <c r="J23" s="1190"/>
      <c r="K23" s="1166"/>
      <c r="L23" s="1167"/>
      <c r="M23" s="1167"/>
      <c r="N23" s="1164"/>
      <c r="O23" s="1166"/>
      <c r="P23" s="1109"/>
      <c r="Q23" s="745"/>
      <c r="R23" s="746"/>
      <c r="S23" s="742"/>
      <c r="T23" s="742"/>
      <c r="U23" s="742"/>
      <c r="V23" s="742"/>
      <c r="W23" s="747"/>
    </row>
    <row r="24" spans="1:24" s="1101" customFormat="1" ht="15" customHeight="1">
      <c r="A24" s="749"/>
      <c r="C24" s="748"/>
      <c r="D24" s="1167"/>
      <c r="E24" s="1171"/>
      <c r="F24" s="1173"/>
      <c r="G24" s="1166"/>
      <c r="H24" s="1167"/>
      <c r="I24" s="1167"/>
      <c r="J24" s="1191"/>
      <c r="K24" s="1166"/>
      <c r="L24" s="745"/>
      <c r="M24" s="746"/>
      <c r="N24" s="746"/>
      <c r="O24" s="746"/>
      <c r="P24" s="746"/>
      <c r="Q24" s="746"/>
      <c r="R24" s="746"/>
      <c r="S24" s="742"/>
      <c r="T24" s="742"/>
      <c r="U24" s="742"/>
      <c r="V24" s="742"/>
      <c r="W24" s="747"/>
    </row>
    <row r="25" spans="1:24" s="1101" customFormat="1" ht="15" customHeight="1">
      <c r="A25" s="749"/>
      <c r="C25" s="748"/>
      <c r="D25" s="1167"/>
      <c r="E25" s="1171"/>
      <c r="F25" s="1174"/>
      <c r="G25" s="1166"/>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92" t="s">
        <v>737</v>
      </c>
      <c r="F32" s="1192"/>
      <c r="G32" s="1192"/>
      <c r="H32" s="1192"/>
      <c r="I32" s="1192"/>
      <c r="J32" s="1192"/>
      <c r="K32" s="1192"/>
      <c r="L32" s="1192"/>
      <c r="M32" s="1192"/>
      <c r="N32" s="1192"/>
      <c r="O32" s="1192"/>
      <c r="P32" s="1192"/>
      <c r="Q32" s="1192"/>
      <c r="R32" s="1192"/>
      <c r="S32" s="1192"/>
      <c r="T32" s="1192"/>
      <c r="U32" s="1192"/>
      <c r="V32" s="1192"/>
      <c r="W32" s="1192"/>
    </row>
    <row r="33" spans="5:23" ht="36.950000000000003" customHeight="1">
      <c r="E33" s="1186" t="s">
        <v>739</v>
      </c>
      <c r="F33" s="1187"/>
      <c r="G33" s="1187"/>
      <c r="H33" s="1187"/>
      <c r="I33" s="1187"/>
      <c r="J33" s="1187"/>
      <c r="K33" s="1187"/>
      <c r="L33" s="1187"/>
      <c r="M33" s="1187"/>
      <c r="N33" s="1187"/>
      <c r="O33" s="1187"/>
      <c r="P33" s="1187"/>
      <c r="Q33" s="1187"/>
      <c r="R33" s="1187"/>
      <c r="S33" s="1187"/>
      <c r="T33" s="1187"/>
      <c r="U33" s="1187"/>
      <c r="V33" s="1187"/>
      <c r="W33" s="1187"/>
    </row>
    <row r="34" spans="5:23" ht="17.100000000000001" customHeight="1">
      <c r="E34" s="1186" t="s">
        <v>740</v>
      </c>
      <c r="F34" s="1187"/>
      <c r="G34" s="1187"/>
      <c r="H34" s="1187"/>
      <c r="I34" s="1187"/>
      <c r="J34" s="1187"/>
      <c r="K34" s="1187"/>
      <c r="L34" s="1187"/>
      <c r="M34" s="1187"/>
      <c r="N34" s="1187"/>
      <c r="O34" s="1187"/>
      <c r="P34" s="1187"/>
      <c r="Q34" s="1187"/>
      <c r="R34" s="1187"/>
      <c r="S34" s="1187"/>
      <c r="T34" s="1187"/>
      <c r="U34" s="1187"/>
      <c r="V34" s="1187"/>
      <c r="W34" s="1187"/>
    </row>
    <row r="35" spans="5:23" ht="27" customHeight="1">
      <c r="E35" s="1186" t="s">
        <v>741</v>
      </c>
      <c r="F35" s="1187"/>
      <c r="G35" s="1187"/>
      <c r="H35" s="1187"/>
      <c r="I35" s="1187"/>
      <c r="J35" s="1187"/>
      <c r="K35" s="1187"/>
      <c r="L35" s="1187"/>
      <c r="M35" s="1187"/>
      <c r="N35" s="1187"/>
      <c r="O35" s="1187"/>
      <c r="P35" s="1187"/>
      <c r="Q35" s="1187"/>
      <c r="R35" s="1187"/>
      <c r="S35" s="1187"/>
      <c r="T35" s="1187"/>
      <c r="U35" s="1187"/>
      <c r="V35" s="1187"/>
      <c r="W35" s="1187"/>
    </row>
    <row r="36" spans="5:23" ht="17.100000000000001" customHeight="1">
      <c r="E36" s="1186" t="s">
        <v>742</v>
      </c>
      <c r="F36" s="1187"/>
      <c r="G36" s="1187"/>
      <c r="H36" s="1187"/>
      <c r="I36" s="1187"/>
      <c r="J36" s="1187"/>
      <c r="K36" s="1187"/>
      <c r="L36" s="1187"/>
      <c r="M36" s="1187"/>
      <c r="N36" s="1187"/>
      <c r="O36" s="1187"/>
      <c r="P36" s="1187"/>
      <c r="Q36" s="1187"/>
      <c r="R36" s="1187"/>
      <c r="S36" s="1187"/>
      <c r="T36" s="1187"/>
      <c r="U36" s="1187"/>
      <c r="V36" s="1187"/>
      <c r="W36" s="1187"/>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92" t="s">
        <v>738</v>
      </c>
      <c r="F38" s="1192"/>
      <c r="G38" s="1192"/>
      <c r="H38" s="1192"/>
      <c r="I38" s="1192"/>
      <c r="J38" s="1192"/>
      <c r="K38" s="1192"/>
      <c r="L38" s="1192"/>
      <c r="M38" s="1192"/>
      <c r="N38" s="1192"/>
      <c r="O38" s="1192"/>
      <c r="P38" s="1192"/>
      <c r="Q38" s="1192"/>
      <c r="R38" s="1192"/>
      <c r="S38" s="1192"/>
      <c r="T38" s="1192"/>
      <c r="U38" s="1192"/>
      <c r="V38" s="1192"/>
      <c r="W38" s="1192"/>
    </row>
    <row r="39" spans="5:23" ht="17.100000000000001" customHeight="1">
      <c r="E39" s="1186" t="s">
        <v>743</v>
      </c>
      <c r="F39" s="1187"/>
      <c r="G39" s="1187"/>
      <c r="H39" s="1187"/>
      <c r="I39" s="1187"/>
      <c r="J39" s="1187"/>
      <c r="K39" s="1187"/>
      <c r="L39" s="1187"/>
      <c r="M39" s="1187"/>
      <c r="N39" s="1187"/>
      <c r="O39" s="1187"/>
      <c r="P39" s="1187"/>
      <c r="Q39" s="1187"/>
      <c r="R39" s="1187"/>
      <c r="S39" s="1187"/>
      <c r="T39" s="1187"/>
      <c r="U39" s="1187"/>
      <c r="V39" s="1187"/>
      <c r="W39" s="1187"/>
    </row>
    <row r="40" spans="5:23" ht="17.100000000000001" customHeight="1">
      <c r="E40" s="1186" t="s">
        <v>744</v>
      </c>
      <c r="F40" s="1187"/>
      <c r="G40" s="1187"/>
      <c r="H40" s="1187"/>
      <c r="I40" s="1187"/>
      <c r="J40" s="1187"/>
      <c r="K40" s="1187"/>
      <c r="L40" s="1187"/>
      <c r="M40" s="1187"/>
      <c r="N40" s="1187"/>
      <c r="O40" s="1187"/>
      <c r="P40" s="1187"/>
      <c r="Q40" s="1187"/>
      <c r="R40" s="1187"/>
      <c r="S40" s="1187"/>
      <c r="T40" s="1187"/>
      <c r="U40" s="1187"/>
      <c r="V40" s="1187"/>
      <c r="W40" s="1187"/>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4" t="s">
        <v>491</v>
      </c>
      <c r="G2" s="1195"/>
      <c r="H2" s="1196"/>
      <c r="I2" s="641"/>
    </row>
    <row r="3" spans="1:14" ht="3" customHeight="1"/>
    <row r="4" spans="1:14" s="571" customFormat="1" ht="11.25">
      <c r="A4" s="591"/>
      <c r="B4" s="591"/>
      <c r="C4" s="591"/>
      <c r="D4" s="591"/>
      <c r="F4" s="1148" t="s">
        <v>454</v>
      </c>
      <c r="G4" s="1148"/>
      <c r="H4" s="1148"/>
      <c r="I4" s="1197" t="s">
        <v>455</v>
      </c>
      <c r="J4" s="591"/>
      <c r="K4" s="591"/>
      <c r="L4" s="591"/>
      <c r="M4" s="591"/>
      <c r="N4" s="591"/>
    </row>
    <row r="5" spans="1:14" s="571" customFormat="1" ht="11.25" customHeight="1">
      <c r="A5" s="591"/>
      <c r="B5" s="591"/>
      <c r="C5" s="591"/>
      <c r="D5" s="591"/>
      <c r="F5" s="607" t="s">
        <v>92</v>
      </c>
      <c r="G5" s="619" t="s">
        <v>457</v>
      </c>
      <c r="H5" s="606" t="s">
        <v>442</v>
      </c>
      <c r="I5" s="1197"/>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20.12.2021</v>
      </c>
      <c r="I7" s="582" t="s">
        <v>493</v>
      </c>
      <c r="J7" s="616"/>
      <c r="K7" s="591"/>
      <c r="L7" s="591"/>
      <c r="M7" s="591"/>
      <c r="N7" s="591"/>
    </row>
    <row r="8" spans="1:14" s="571" customFormat="1" ht="45">
      <c r="A8" s="1198">
        <v>1</v>
      </c>
      <c r="B8" s="591"/>
      <c r="C8" s="591"/>
      <c r="D8" s="591"/>
      <c r="F8" s="617" t="str">
        <f>"2." &amp;mergeValue(A8)</f>
        <v>2.1</v>
      </c>
      <c r="G8" s="633" t="s">
        <v>494</v>
      </c>
      <c r="H8" s="605"/>
      <c r="I8" s="582" t="s">
        <v>591</v>
      </c>
      <c r="J8" s="616"/>
      <c r="K8" s="591"/>
      <c r="L8" s="591"/>
      <c r="M8" s="591"/>
      <c r="N8" s="591"/>
    </row>
    <row r="9" spans="1:14" s="571" customFormat="1" ht="22.5">
      <c r="A9" s="1198"/>
      <c r="B9" s="591"/>
      <c r="C9" s="591"/>
      <c r="D9" s="591"/>
      <c r="F9" s="617" t="str">
        <f>"3." &amp;mergeValue(A9)</f>
        <v>3.1</v>
      </c>
      <c r="G9" s="633" t="s">
        <v>495</v>
      </c>
      <c r="H9" s="605"/>
      <c r="I9" s="582" t="s">
        <v>589</v>
      </c>
      <c r="J9" s="616"/>
      <c r="K9" s="591"/>
      <c r="L9" s="591"/>
      <c r="M9" s="591"/>
      <c r="N9" s="591"/>
    </row>
    <row r="10" spans="1:14" s="571" customFormat="1" ht="22.5">
      <c r="A10" s="1198"/>
      <c r="B10" s="591"/>
      <c r="C10" s="591"/>
      <c r="D10" s="591"/>
      <c r="F10" s="617" t="str">
        <f>"4."&amp;mergeValue(A10)</f>
        <v>4.1</v>
      </c>
      <c r="G10" s="633" t="s">
        <v>496</v>
      </c>
      <c r="H10" s="606" t="s">
        <v>458</v>
      </c>
      <c r="I10" s="582"/>
      <c r="J10" s="616"/>
      <c r="K10" s="591"/>
      <c r="L10" s="591"/>
      <c r="M10" s="591"/>
      <c r="N10" s="591"/>
    </row>
    <row r="11" spans="1:14" s="571" customFormat="1" ht="18.75">
      <c r="A11" s="1198"/>
      <c r="B11" s="1198">
        <v>1</v>
      </c>
      <c r="C11" s="624"/>
      <c r="D11" s="624"/>
      <c r="F11" s="617" t="str">
        <f>"4."&amp;mergeValue(A11) &amp;"."&amp;mergeValue(B11)</f>
        <v>4.1.1</v>
      </c>
      <c r="G11" s="612" t="s">
        <v>593</v>
      </c>
      <c r="H11" s="605" t="str">
        <f>IF(region_name="","",region_name)</f>
        <v>Ярославская область</v>
      </c>
      <c r="I11" s="582" t="s">
        <v>499</v>
      </c>
      <c r="J11" s="616"/>
      <c r="K11" s="591"/>
      <c r="L11" s="591"/>
      <c r="M11" s="591"/>
      <c r="N11" s="591"/>
    </row>
    <row r="12" spans="1:14" s="571" customFormat="1" ht="22.5">
      <c r="A12" s="1198"/>
      <c r="B12" s="1198"/>
      <c r="C12" s="1198">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198"/>
      <c r="B13" s="1198"/>
      <c r="C13" s="1198"/>
      <c r="D13" s="624">
        <v>1</v>
      </c>
      <c r="F13" s="617" t="str">
        <f>"4."&amp;mergeValue(A13) &amp;"."&amp;mergeValue(B13)&amp;"."&amp;mergeValue(C13)&amp;"."&amp;mergeValue(D13)</f>
        <v>4.1.1.1.1</v>
      </c>
      <c r="G13" s="634" t="s">
        <v>498</v>
      </c>
      <c r="H13" s="605"/>
      <c r="I13" s="1199" t="s">
        <v>592</v>
      </c>
      <c r="J13" s="616"/>
      <c r="K13" s="591"/>
      <c r="L13" s="591"/>
      <c r="M13" s="591"/>
      <c r="N13" s="591"/>
    </row>
    <row r="14" spans="1:14" s="571" customFormat="1" ht="18.75">
      <c r="A14" s="1198"/>
      <c r="B14" s="1198"/>
      <c r="C14" s="1198"/>
      <c r="D14" s="624"/>
      <c r="F14" s="620"/>
      <c r="G14" s="551" t="s">
        <v>4</v>
      </c>
      <c r="H14" s="625"/>
      <c r="I14" s="1199"/>
      <c r="J14" s="616"/>
      <c r="K14" s="591"/>
      <c r="L14" s="591"/>
      <c r="M14" s="591"/>
      <c r="N14" s="591"/>
    </row>
    <row r="15" spans="1:14" s="571" customFormat="1" ht="18.75">
      <c r="A15" s="1198"/>
      <c r="B15" s="1198"/>
      <c r="C15" s="624"/>
      <c r="D15" s="624"/>
      <c r="F15" s="635"/>
      <c r="G15" s="578" t="s">
        <v>403</v>
      </c>
      <c r="H15" s="636"/>
      <c r="I15" s="637"/>
      <c r="J15" s="616"/>
      <c r="K15" s="591"/>
      <c r="L15" s="591"/>
      <c r="M15" s="591"/>
      <c r="N15" s="591"/>
    </row>
    <row r="16" spans="1:14" s="571" customFormat="1" ht="18.75">
      <c r="A16" s="1198"/>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3" t="s">
        <v>594</v>
      </c>
      <c r="H19" s="1193"/>
      <c r="I19" s="595"/>
      <c r="J19" s="615"/>
      <c r="K19" s="615"/>
      <c r="L19" s="615"/>
      <c r="M19" s="615"/>
      <c r="N19" s="615"/>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4" t="s">
        <v>632</v>
      </c>
      <c r="M5" s="1214"/>
      <c r="N5" s="1214"/>
      <c r="O5" s="1214"/>
      <c r="P5" s="1214"/>
      <c r="Q5" s="1214"/>
      <c r="R5" s="1214"/>
      <c r="S5" s="1214"/>
      <c r="T5" s="1214"/>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0" t="str">
        <f>IF(NameOrPr_ch="",IF(NameOrPr="","",NameOrPr),NameOrPr_ch)</f>
        <v>ДЖКХЭиРТ ЯО</v>
      </c>
      <c r="P7" s="1220"/>
      <c r="Q7" s="1220"/>
      <c r="R7" s="1220"/>
      <c r="S7" s="1220"/>
      <c r="T7" s="1220"/>
      <c r="U7" s="583"/>
      <c r="V7" s="583"/>
      <c r="W7" s="520"/>
      <c r="X7" s="591"/>
      <c r="Y7" s="591"/>
      <c r="Z7" s="591"/>
      <c r="AA7" s="591"/>
      <c r="AB7" s="591"/>
    </row>
    <row r="8" spans="1:28" s="571" customFormat="1" ht="18.75">
      <c r="A8" s="591"/>
      <c r="B8" s="591"/>
      <c r="C8" s="591"/>
      <c r="D8" s="591"/>
      <c r="E8" s="591"/>
      <c r="F8" s="591"/>
      <c r="G8" s="591"/>
      <c r="H8" s="591"/>
      <c r="L8" s="500"/>
      <c r="M8" s="618" t="s">
        <v>597</v>
      </c>
      <c r="N8" s="667"/>
      <c r="O8" s="1220" t="str">
        <f>IF(datePr_ch="",IF(datePr="","",datePr),datePr_ch)</f>
        <v>09.12.2021</v>
      </c>
      <c r="P8" s="1220"/>
      <c r="Q8" s="1220"/>
      <c r="R8" s="1220"/>
      <c r="S8" s="1220"/>
      <c r="T8" s="1220"/>
      <c r="U8" s="583"/>
      <c r="V8" s="583"/>
      <c r="W8" s="520"/>
      <c r="X8" s="591"/>
      <c r="Y8" s="591"/>
      <c r="Z8" s="591"/>
      <c r="AA8" s="591"/>
      <c r="AB8" s="591"/>
    </row>
    <row r="9" spans="1:28" s="571" customFormat="1" ht="18.75">
      <c r="A9" s="591"/>
      <c r="B9" s="591"/>
      <c r="C9" s="591"/>
      <c r="D9" s="591"/>
      <c r="E9" s="591"/>
      <c r="F9" s="591"/>
      <c r="G9" s="591"/>
      <c r="H9" s="591"/>
      <c r="L9" s="553"/>
      <c r="M9" s="618" t="s">
        <v>596</v>
      </c>
      <c r="N9" s="667"/>
      <c r="O9" s="1220" t="str">
        <f>IF(numberPr_ch="",IF(numberPr="","",numberPr),numberPr_ch)</f>
        <v>169-п/ст</v>
      </c>
      <c r="P9" s="1220"/>
      <c r="Q9" s="1220"/>
      <c r="R9" s="1220"/>
      <c r="S9" s="1220"/>
      <c r="T9" s="1220"/>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0" t="str">
        <f>IF(IstPub_ch="",IF(IstPub="","",IstPub),IstPub_ch)</f>
        <v>https://www.yarregion.ru/depts/dtert/tmpPages/prikaz.aspx</v>
      </c>
      <c r="P10" s="1220"/>
      <c r="Q10" s="1220"/>
      <c r="R10" s="1220"/>
      <c r="S10" s="1220"/>
      <c r="T10" s="1220"/>
      <c r="U10" s="583"/>
      <c r="V10" s="583"/>
      <c r="W10" s="520"/>
      <c r="X10" s="591"/>
      <c r="Y10" s="591"/>
      <c r="Z10" s="591"/>
      <c r="AA10" s="591"/>
      <c r="AB10" s="591"/>
    </row>
    <row r="11" spans="1:28" s="571" customFormat="1" ht="11.25" hidden="1">
      <c r="A11" s="591"/>
      <c r="B11" s="591"/>
      <c r="C11" s="591"/>
      <c r="D11" s="591"/>
      <c r="E11" s="591"/>
      <c r="F11" s="591"/>
      <c r="G11" s="591"/>
      <c r="H11" s="591"/>
      <c r="L11" s="1215"/>
      <c r="M11" s="1215"/>
      <c r="N11" s="567"/>
      <c r="O11" s="583"/>
      <c r="P11" s="583"/>
      <c r="Q11" s="583"/>
      <c r="R11" s="583"/>
      <c r="S11" s="583"/>
      <c r="T11" s="583"/>
      <c r="U11" s="589" t="s">
        <v>373</v>
      </c>
      <c r="X11" s="591"/>
      <c r="Y11" s="591"/>
      <c r="Z11" s="591"/>
      <c r="AA11" s="591"/>
      <c r="AB11" s="591"/>
    </row>
    <row r="12" spans="1:28">
      <c r="J12" s="530"/>
      <c r="K12" s="530"/>
      <c r="L12" s="525"/>
      <c r="M12" s="525"/>
      <c r="N12" s="503"/>
      <c r="O12" s="1221"/>
      <c r="P12" s="1221"/>
      <c r="Q12" s="1221"/>
      <c r="R12" s="1221"/>
      <c r="S12" s="1221"/>
      <c r="T12" s="1221"/>
      <c r="U12" s="1221"/>
    </row>
    <row r="13" spans="1:28">
      <c r="J13" s="530"/>
      <c r="K13" s="530"/>
      <c r="L13" s="1148" t="s">
        <v>454</v>
      </c>
      <c r="M13" s="1148"/>
      <c r="N13" s="1148"/>
      <c r="O13" s="1148"/>
      <c r="P13" s="1148"/>
      <c r="Q13" s="1148"/>
      <c r="R13" s="1148"/>
      <c r="S13" s="1148"/>
      <c r="T13" s="1148"/>
      <c r="U13" s="1148"/>
      <c r="V13" s="1148"/>
      <c r="W13" s="1148" t="s">
        <v>455</v>
      </c>
    </row>
    <row r="14" spans="1:28" ht="14.25" customHeight="1">
      <c r="J14" s="530"/>
      <c r="K14" s="530"/>
      <c r="L14" s="1227" t="s">
        <v>92</v>
      </c>
      <c r="M14" s="1227" t="s">
        <v>640</v>
      </c>
      <c r="N14" s="662"/>
      <c r="O14" s="1228" t="s">
        <v>642</v>
      </c>
      <c r="P14" s="1229"/>
      <c r="Q14" s="1229"/>
      <c r="R14" s="1229"/>
      <c r="S14" s="1229"/>
      <c r="T14" s="1230"/>
      <c r="U14" s="1211" t="s">
        <v>341</v>
      </c>
      <c r="V14" s="1224" t="s">
        <v>275</v>
      </c>
      <c r="W14" s="1148"/>
    </row>
    <row r="15" spans="1:28" ht="14.25" customHeight="1">
      <c r="J15" s="530"/>
      <c r="K15" s="530"/>
      <c r="L15" s="1227"/>
      <c r="M15" s="1227"/>
      <c r="N15" s="663"/>
      <c r="O15" s="1233" t="s">
        <v>606</v>
      </c>
      <c r="P15" s="1231" t="s">
        <v>271</v>
      </c>
      <c r="Q15" s="1232"/>
      <c r="R15" s="1208" t="s">
        <v>655</v>
      </c>
      <c r="S15" s="1209"/>
      <c r="T15" s="1210"/>
      <c r="U15" s="1212"/>
      <c r="V15" s="1225"/>
      <c r="W15" s="1148"/>
    </row>
    <row r="16" spans="1:28" ht="33.75" customHeight="1">
      <c r="J16" s="530"/>
      <c r="K16" s="530"/>
      <c r="L16" s="1227"/>
      <c r="M16" s="1227"/>
      <c r="N16" s="664"/>
      <c r="O16" s="1234"/>
      <c r="P16" s="536" t="s">
        <v>607</v>
      </c>
      <c r="Q16" s="536" t="s">
        <v>6</v>
      </c>
      <c r="R16" s="537" t="s">
        <v>274</v>
      </c>
      <c r="S16" s="1222" t="s">
        <v>273</v>
      </c>
      <c r="T16" s="1223"/>
      <c r="U16" s="1213"/>
      <c r="V16" s="1226"/>
      <c r="W16" s="1148"/>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6">
        <f ca="1">OFFSET(S17,0,-1)+1</f>
        <v>7</v>
      </c>
      <c r="T17" s="1216"/>
      <c r="U17" s="649">
        <f ca="1">OFFSET(U17,0,-2)+1</f>
        <v>8</v>
      </c>
      <c r="V17" s="650">
        <f ca="1">OFFSET(V17,0,-1)</f>
        <v>8</v>
      </c>
      <c r="W17" s="649">
        <f ca="1">OFFSET(W17,0,-1)+1</f>
        <v>9</v>
      </c>
    </row>
    <row r="18" spans="1:28" ht="22.5">
      <c r="A18" s="1200">
        <v>1</v>
      </c>
      <c r="B18" s="848"/>
      <c r="C18" s="848"/>
      <c r="D18" s="848"/>
      <c r="E18" s="849"/>
      <c r="F18" s="850"/>
      <c r="G18" s="850"/>
      <c r="H18" s="850"/>
      <c r="I18" s="851"/>
      <c r="J18" s="846"/>
      <c r="K18" s="853"/>
      <c r="L18" s="594">
        <f>mergeValue(A18)</f>
        <v>1</v>
      </c>
      <c r="M18" s="642" t="s">
        <v>20</v>
      </c>
      <c r="N18" s="647"/>
      <c r="O18" s="1201"/>
      <c r="P18" s="1201"/>
      <c r="Q18" s="1201"/>
      <c r="R18" s="1201"/>
      <c r="S18" s="1201"/>
      <c r="T18" s="1201"/>
      <c r="U18" s="1201"/>
      <c r="V18" s="1201"/>
      <c r="W18" s="631" t="s">
        <v>476</v>
      </c>
      <c r="Y18" s="590"/>
      <c r="Z18" s="590" t="str">
        <f t="shared" ref="Z18:Z31" si="0">IF(M18="","",M18 )</f>
        <v>Наименование тарифа</v>
      </c>
      <c r="AA18" s="590"/>
      <c r="AB18" s="590"/>
    </row>
    <row r="19" spans="1:28" ht="22.5">
      <c r="A19" s="1200"/>
      <c r="B19" s="1200">
        <v>1</v>
      </c>
      <c r="C19" s="848"/>
      <c r="D19" s="848"/>
      <c r="E19" s="850"/>
      <c r="F19" s="850"/>
      <c r="G19" s="850"/>
      <c r="H19" s="850"/>
      <c r="I19" s="845"/>
      <c r="J19" s="844"/>
      <c r="K19" s="847"/>
      <c r="L19" s="594" t="str">
        <f>mergeValue(A19) &amp;"."&amp; mergeValue(B19)</f>
        <v>1.1</v>
      </c>
      <c r="M19" s="547" t="s">
        <v>16</v>
      </c>
      <c r="N19" s="647"/>
      <c r="O19" s="1201"/>
      <c r="P19" s="1201"/>
      <c r="Q19" s="1201"/>
      <c r="R19" s="1201"/>
      <c r="S19" s="1201"/>
      <c r="T19" s="1201"/>
      <c r="U19" s="1201"/>
      <c r="V19" s="1201"/>
      <c r="W19" s="631" t="s">
        <v>477</v>
      </c>
      <c r="Y19" s="590"/>
      <c r="Z19" s="590" t="str">
        <f t="shared" si="0"/>
        <v>Территория действия тарифа</v>
      </c>
      <c r="AA19" s="590"/>
      <c r="AB19" s="590"/>
    </row>
    <row r="20" spans="1:28" ht="22.5">
      <c r="A20" s="1200"/>
      <c r="B20" s="1200"/>
      <c r="C20" s="1200">
        <v>1</v>
      </c>
      <c r="D20" s="848"/>
      <c r="E20" s="850"/>
      <c r="F20" s="850"/>
      <c r="G20" s="850"/>
      <c r="H20" s="850"/>
      <c r="I20" s="852"/>
      <c r="J20" s="844"/>
      <c r="K20" s="847"/>
      <c r="L20" s="594" t="str">
        <f>mergeValue(A20) &amp;"."&amp; mergeValue(B20)&amp;"."&amp; mergeValue(C20)</f>
        <v>1.1.1</v>
      </c>
      <c r="M20" s="548" t="s">
        <v>7</v>
      </c>
      <c r="N20" s="647"/>
      <c r="O20" s="1201"/>
      <c r="P20" s="1201"/>
      <c r="Q20" s="1201"/>
      <c r="R20" s="1201"/>
      <c r="S20" s="1201"/>
      <c r="T20" s="1201"/>
      <c r="U20" s="1201"/>
      <c r="V20" s="1201"/>
      <c r="W20" s="631" t="s">
        <v>634</v>
      </c>
      <c r="Y20" s="590"/>
      <c r="Z20" s="590" t="str">
        <f t="shared" si="0"/>
        <v xml:space="preserve">Наименование системы теплоснабжения </v>
      </c>
      <c r="AA20" s="590"/>
      <c r="AB20" s="590"/>
    </row>
    <row r="21" spans="1:28" ht="22.5">
      <c r="A21" s="1200"/>
      <c r="B21" s="1200"/>
      <c r="C21" s="1200"/>
      <c r="D21" s="1200">
        <v>1</v>
      </c>
      <c r="E21" s="850"/>
      <c r="F21" s="850"/>
      <c r="G21" s="850"/>
      <c r="H21" s="850"/>
      <c r="I21" s="852"/>
      <c r="J21" s="844"/>
      <c r="K21" s="847"/>
      <c r="L21" s="594" t="str">
        <f>mergeValue(A21) &amp;"."&amp; mergeValue(B21)&amp;"."&amp; mergeValue(C21)&amp;"."&amp; mergeValue(D21)</f>
        <v>1.1.1.1</v>
      </c>
      <c r="M21" s="549" t="s">
        <v>22</v>
      </c>
      <c r="N21" s="647"/>
      <c r="O21" s="1201"/>
      <c r="P21" s="1201"/>
      <c r="Q21" s="1201"/>
      <c r="R21" s="1201"/>
      <c r="S21" s="1201"/>
      <c r="T21" s="1201"/>
      <c r="U21" s="1201"/>
      <c r="V21" s="1201"/>
      <c r="W21" s="631" t="s">
        <v>635</v>
      </c>
      <c r="Y21" s="590"/>
      <c r="Z21" s="590" t="str">
        <f t="shared" si="0"/>
        <v xml:space="preserve">Источник тепловой энергии  </v>
      </c>
      <c r="AA21" s="590"/>
      <c r="AB21" s="590"/>
    </row>
    <row r="22" spans="1:28" ht="101.25">
      <c r="A22" s="1200"/>
      <c r="B22" s="1200"/>
      <c r="C22" s="1200"/>
      <c r="D22" s="1200"/>
      <c r="E22" s="1200">
        <v>1</v>
      </c>
      <c r="F22" s="850"/>
      <c r="G22" s="850"/>
      <c r="H22" s="848">
        <v>1</v>
      </c>
      <c r="I22" s="1200">
        <v>1</v>
      </c>
      <c r="J22" s="850"/>
      <c r="K22" s="855"/>
      <c r="L22" s="594" t="str">
        <f>mergeValue(A22) &amp;"."&amp; mergeValue(B22)&amp;"."&amp; mergeValue(C22)&amp;"."&amp; mergeValue(D22)&amp;"."&amp; mergeValue(E22)</f>
        <v>1.1.1.1.1</v>
      </c>
      <c r="M22" s="555" t="s">
        <v>9</v>
      </c>
      <c r="N22" s="647"/>
      <c r="O22" s="1202"/>
      <c r="P22" s="1202"/>
      <c r="Q22" s="1202"/>
      <c r="R22" s="1202"/>
      <c r="S22" s="1202"/>
      <c r="T22" s="1202"/>
      <c r="U22" s="1202"/>
      <c r="V22" s="1202"/>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00"/>
      <c r="B23" s="1200"/>
      <c r="C23" s="1200"/>
      <c r="D23" s="1200"/>
      <c r="E23" s="1200"/>
      <c r="F23" s="1200">
        <v>1</v>
      </c>
      <c r="G23" s="848"/>
      <c r="H23" s="848"/>
      <c r="I23" s="1200"/>
      <c r="J23" s="1200">
        <v>1</v>
      </c>
      <c r="K23" s="856"/>
      <c r="L23" s="594" t="str">
        <f>mergeValue(A23) &amp;"."&amp; mergeValue(B23)&amp;"."&amp; mergeValue(C23)&amp;"."&amp; mergeValue(D23)&amp;"."&amp; mergeValue(E23)&amp;"."&amp; mergeValue(F23)</f>
        <v>1.1.1.1.1.1</v>
      </c>
      <c r="M23" s="556" t="s">
        <v>10</v>
      </c>
      <c r="N23" s="647"/>
      <c r="O23" s="1203"/>
      <c r="P23" s="1204"/>
      <c r="Q23" s="1204"/>
      <c r="R23" s="1204"/>
      <c r="S23" s="1204"/>
      <c r="T23" s="1204"/>
      <c r="U23" s="1204"/>
      <c r="V23" s="1205"/>
      <c r="W23" s="631" t="s">
        <v>637</v>
      </c>
      <c r="Y23" s="590"/>
      <c r="Z23" s="590" t="str">
        <f t="shared" si="0"/>
        <v>Группа потребителей</v>
      </c>
      <c r="AA23" s="590"/>
      <c r="AB23" s="590"/>
    </row>
    <row r="24" spans="1:28" ht="189" customHeight="1">
      <c r="A24" s="1200"/>
      <c r="B24" s="1200"/>
      <c r="C24" s="1200"/>
      <c r="D24" s="1200"/>
      <c r="E24" s="1200"/>
      <c r="F24" s="1200"/>
      <c r="G24" s="848">
        <v>1</v>
      </c>
      <c r="H24" s="848"/>
      <c r="I24" s="1200"/>
      <c r="J24" s="1200"/>
      <c r="K24" s="856">
        <v>1</v>
      </c>
      <c r="L24" s="594" t="str">
        <f>mergeValue(A24) &amp;"."&amp; mergeValue(B24)&amp;"."&amp; mergeValue(C24)&amp;"."&amp; mergeValue(D24)&amp;"."&amp; mergeValue(E24)&amp;"."&amp; mergeValue(F24)&amp;"."&amp; mergeValue(G24)</f>
        <v>1.1.1.1.1.1.1</v>
      </c>
      <c r="M24" s="1070"/>
      <c r="N24" s="647"/>
      <c r="O24" s="563"/>
      <c r="P24" s="563"/>
      <c r="Q24" s="1094"/>
      <c r="R24" s="1206"/>
      <c r="S24" s="1207" t="s">
        <v>84</v>
      </c>
      <c r="T24" s="1206"/>
      <c r="U24" s="1207" t="s">
        <v>85</v>
      </c>
      <c r="V24" s="563"/>
      <c r="W24" s="1217" t="s">
        <v>656</v>
      </c>
      <c r="X24" s="586" t="str">
        <f>strCheckDate(O25:V25)</f>
        <v/>
      </c>
      <c r="Y24" s="590"/>
      <c r="Z24" s="590" t="str">
        <f t="shared" si="0"/>
        <v/>
      </c>
      <c r="AA24" s="590"/>
      <c r="AB24" s="590"/>
    </row>
    <row r="25" spans="1:28" ht="11.25" hidden="1" customHeight="1">
      <c r="A25" s="1200"/>
      <c r="B25" s="1200"/>
      <c r="C25" s="1200"/>
      <c r="D25" s="1200"/>
      <c r="E25" s="1200"/>
      <c r="F25" s="1200"/>
      <c r="G25" s="848"/>
      <c r="H25" s="848"/>
      <c r="I25" s="1200"/>
      <c r="J25" s="1200"/>
      <c r="K25" s="856"/>
      <c r="L25" s="601"/>
      <c r="M25" s="647"/>
      <c r="N25" s="647"/>
      <c r="O25" s="563"/>
      <c r="P25" s="563"/>
      <c r="Q25" s="585" t="str">
        <f>R24 &amp; "-" &amp; T24</f>
        <v>-</v>
      </c>
      <c r="R25" s="1206"/>
      <c r="S25" s="1207"/>
      <c r="T25" s="1206"/>
      <c r="U25" s="1207"/>
      <c r="V25" s="563"/>
      <c r="W25" s="1218"/>
      <c r="Y25" s="590"/>
      <c r="Z25" s="590" t="str">
        <f t="shared" si="0"/>
        <v/>
      </c>
      <c r="AA25" s="590"/>
      <c r="AB25" s="590"/>
    </row>
    <row r="26" spans="1:28" ht="15" customHeight="1">
      <c r="A26" s="1200"/>
      <c r="B26" s="1200"/>
      <c r="C26" s="1200"/>
      <c r="D26" s="1200"/>
      <c r="E26" s="1200"/>
      <c r="F26" s="1200"/>
      <c r="G26" s="850"/>
      <c r="H26" s="848"/>
      <c r="I26" s="1200"/>
      <c r="J26" s="1200"/>
      <c r="K26" s="855"/>
      <c r="L26" s="539"/>
      <c r="M26" s="558" t="s">
        <v>25</v>
      </c>
      <c r="N26" s="565"/>
      <c r="O26" s="565"/>
      <c r="P26" s="565"/>
      <c r="Q26" s="565"/>
      <c r="R26" s="565"/>
      <c r="S26" s="565"/>
      <c r="T26" s="565"/>
      <c r="U26" s="565"/>
      <c r="V26" s="561"/>
      <c r="W26" s="1219"/>
      <c r="Y26" s="590"/>
      <c r="Z26" s="590" t="str">
        <f t="shared" si="0"/>
        <v>Добавить вид теплоносителя (параметры теплоносителя)</v>
      </c>
      <c r="AA26" s="590"/>
      <c r="AB26" s="590"/>
    </row>
    <row r="27" spans="1:28" ht="15" customHeight="1">
      <c r="A27" s="1200"/>
      <c r="B27" s="1200"/>
      <c r="C27" s="1200"/>
      <c r="D27" s="1200"/>
      <c r="E27" s="1200"/>
      <c r="F27" s="850"/>
      <c r="G27" s="850"/>
      <c r="H27" s="848"/>
      <c r="I27" s="1200"/>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0"/>
      <c r="B28" s="1200"/>
      <c r="C28" s="1200"/>
      <c r="D28" s="1200"/>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0"/>
      <c r="B29" s="1200"/>
      <c r="C29" s="1200"/>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0"/>
      <c r="B30" s="1200"/>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0"/>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3" t="s">
        <v>633</v>
      </c>
      <c r="N34" s="1193"/>
      <c r="O34" s="1193"/>
      <c r="P34" s="1193"/>
      <c r="Q34" s="1193"/>
      <c r="R34" s="1193"/>
      <c r="S34" s="1193"/>
      <c r="T34" s="1193"/>
      <c r="U34" s="1193"/>
      <c r="V34" s="1193"/>
      <c r="W34" s="1193"/>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824</vt:i4>
      </vt:variant>
    </vt:vector>
  </HeadingPairs>
  <TitlesOfParts>
    <vt:vector size="834"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4.7</vt:lpstr>
      <vt:lpstr>Форма 4.7</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Орлов Вячеслав Сергеевич</cp:lastModifiedBy>
  <cp:lastPrinted>2013-08-29T08:11:20Z</cp:lastPrinted>
  <dcterms:created xsi:type="dcterms:W3CDTF">2004-05-21T07:18:45Z</dcterms:created>
  <dcterms:modified xsi:type="dcterms:W3CDTF">2021-12-20T06:25:43Z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